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/>
  <mc:AlternateContent xmlns:mc="http://schemas.openxmlformats.org/markup-compatibility/2006">
    <mc:Choice Requires="x15">
      <x15ac:absPath xmlns:x15ac="http://schemas.microsoft.com/office/spreadsheetml/2010/11/ac" url="C:\Users\Miloš Drábek\Documents\03 - Propocty\2000_Knapek\2073 - Dehylov - Stary kopec\"/>
    </mc:Choice>
  </mc:AlternateContent>
  <bookViews>
    <workbookView xWindow="0" yWindow="0" windowWidth="11496" windowHeight="11244"/>
  </bookViews>
  <sheets>
    <sheet name="Rekapitulace stavby" sheetId="1" r:id="rId1"/>
    <sheet name="0 - Ostatní a vedlejší ná..." sheetId="2" r:id="rId2"/>
    <sheet name="1 - Část 1 - na pozemku č..." sheetId="3" r:id="rId3"/>
    <sheet name="2 - Část 2 - mimo pozemek..." sheetId="4" r:id="rId4"/>
    <sheet name="Pokyny pro vyplnění" sheetId="5" r:id="rId5"/>
  </sheets>
  <definedNames>
    <definedName name="_xlnm._FilterDatabase" localSheetId="1" hidden="1">'0 - Ostatní a vedlejší ná...'!$C$77:$K$77</definedName>
    <definedName name="_xlnm._FilterDatabase" localSheetId="2" hidden="1">'1 - Část 1 - na pozemku č...'!$C$82:$K$82</definedName>
    <definedName name="_xlnm._FilterDatabase" localSheetId="3" hidden="1">'2 - Část 2 - mimo pozemek...'!$C$82:$K$82</definedName>
    <definedName name="_xlnm.Print_Titles" localSheetId="1">'0 - Ostatní a vedlejší ná...'!$77:$77</definedName>
    <definedName name="_xlnm.Print_Titles" localSheetId="2">'1 - Část 1 - na pozemku č...'!$82:$82</definedName>
    <definedName name="_xlnm.Print_Titles" localSheetId="3">'2 - Část 2 - mimo pozemek...'!$82:$82</definedName>
    <definedName name="_xlnm.Print_Titles" localSheetId="0">'Rekapitulace stavby'!$49:$49</definedName>
    <definedName name="_xlnm.Print_Area" localSheetId="1">'0 - Ostatní a vedlejší ná...'!$C$4:$J$36,'0 - Ostatní a vedlejší ná...'!$C$42:$J$59,'0 - Ostatní a vedlejší ná...'!$C$65:$K$92</definedName>
    <definedName name="_xlnm.Print_Area" localSheetId="2">'1 - Část 1 - na pozemku č...'!$C$4:$J$36,'1 - Část 1 - na pozemku č...'!$C$42:$J$64,'1 - Část 1 - na pozemku č...'!$C$70:$K$167</definedName>
    <definedName name="_xlnm.Print_Area" localSheetId="3">'2 - Část 2 - mimo pozemek...'!$C$4:$J$36,'2 - Část 2 - mimo pozemek...'!$C$42:$J$64,'2 - Část 2 - mimo pozemek...'!$C$70:$K$130</definedName>
    <definedName name="_xlnm.Print_Area" localSheetId="4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stavby'!$C$39:$AQ$55</definedName>
  </definedNames>
  <calcPr calcId="171027" calcMode="manual"/>
</workbook>
</file>

<file path=xl/calcChain.xml><?xml version="1.0" encoding="utf-8"?>
<calcChain xmlns="http://schemas.openxmlformats.org/spreadsheetml/2006/main">
  <c r="AY54" i="1" l="1"/>
  <c r="AX54" i="1"/>
  <c r="BI130" i="4"/>
  <c r="BH130" i="4"/>
  <c r="BG130" i="4"/>
  <c r="BF130" i="4"/>
  <c r="T130" i="4"/>
  <c r="T129" i="4" s="1"/>
  <c r="R130" i="4"/>
  <c r="R129" i="4" s="1"/>
  <c r="P130" i="4"/>
  <c r="P129" i="4" s="1"/>
  <c r="BK130" i="4"/>
  <c r="BK129" i="4" s="1"/>
  <c r="J129" i="4" s="1"/>
  <c r="J63" i="4" s="1"/>
  <c r="J130" i="4"/>
  <c r="BE130" i="4" s="1"/>
  <c r="BI127" i="4"/>
  <c r="BH127" i="4"/>
  <c r="BG127" i="4"/>
  <c r="BF127" i="4"/>
  <c r="T127" i="4"/>
  <c r="R127" i="4"/>
  <c r="P127" i="4"/>
  <c r="BK127" i="4"/>
  <c r="J127" i="4"/>
  <c r="BE127" i="4" s="1"/>
  <c r="BI125" i="4"/>
  <c r="BH125" i="4"/>
  <c r="BG125" i="4"/>
  <c r="BF125" i="4"/>
  <c r="BE125" i="4"/>
  <c r="T125" i="4"/>
  <c r="R125" i="4"/>
  <c r="P125" i="4"/>
  <c r="BK125" i="4"/>
  <c r="J125" i="4"/>
  <c r="BI123" i="4"/>
  <c r="BH123" i="4"/>
  <c r="BG123" i="4"/>
  <c r="BF123" i="4"/>
  <c r="T123" i="4"/>
  <c r="R123" i="4"/>
  <c r="P123" i="4"/>
  <c r="BK123" i="4"/>
  <c r="J123" i="4"/>
  <c r="BE123" i="4" s="1"/>
  <c r="BI120" i="4"/>
  <c r="BH120" i="4"/>
  <c r="BG120" i="4"/>
  <c r="BF120" i="4"/>
  <c r="BE120" i="4"/>
  <c r="T120" i="4"/>
  <c r="R120" i="4"/>
  <c r="P120" i="4"/>
  <c r="BK120" i="4"/>
  <c r="J120" i="4"/>
  <c r="BI118" i="4"/>
  <c r="BH118" i="4"/>
  <c r="BG118" i="4"/>
  <c r="BF118" i="4"/>
  <c r="BE118" i="4"/>
  <c r="T118" i="4"/>
  <c r="R118" i="4"/>
  <c r="P118" i="4"/>
  <c r="BK118" i="4"/>
  <c r="J118" i="4"/>
  <c r="BI115" i="4"/>
  <c r="BH115" i="4"/>
  <c r="BG115" i="4"/>
  <c r="BF115" i="4"/>
  <c r="BE115" i="4"/>
  <c r="T115" i="4"/>
  <c r="R115" i="4"/>
  <c r="P115" i="4"/>
  <c r="BK115" i="4"/>
  <c r="J115" i="4"/>
  <c r="BI111" i="4"/>
  <c r="BH111" i="4"/>
  <c r="BG111" i="4"/>
  <c r="BF111" i="4"/>
  <c r="BE111" i="4"/>
  <c r="T111" i="4"/>
  <c r="T110" i="4" s="1"/>
  <c r="R111" i="4"/>
  <c r="R110" i="4" s="1"/>
  <c r="P111" i="4"/>
  <c r="P110" i="4" s="1"/>
  <c r="BK111" i="4"/>
  <c r="BK110" i="4" s="1"/>
  <c r="J110" i="4" s="1"/>
  <c r="J62" i="4" s="1"/>
  <c r="J111" i="4"/>
  <c r="BI109" i="4"/>
  <c r="BH109" i="4"/>
  <c r="BG109" i="4"/>
  <c r="BF109" i="4"/>
  <c r="T109" i="4"/>
  <c r="R109" i="4"/>
  <c r="P109" i="4"/>
  <c r="BK109" i="4"/>
  <c r="J109" i="4"/>
  <c r="BE109" i="4" s="1"/>
  <c r="BI108" i="4"/>
  <c r="BH108" i="4"/>
  <c r="BG108" i="4"/>
  <c r="BF108" i="4"/>
  <c r="T108" i="4"/>
  <c r="R108" i="4"/>
  <c r="P108" i="4"/>
  <c r="BK108" i="4"/>
  <c r="J108" i="4"/>
  <c r="BE108" i="4" s="1"/>
  <c r="BI106" i="4"/>
  <c r="BH106" i="4"/>
  <c r="BG106" i="4"/>
  <c r="BF106" i="4"/>
  <c r="T106" i="4"/>
  <c r="R106" i="4"/>
  <c r="P106" i="4"/>
  <c r="BK106" i="4"/>
  <c r="J106" i="4"/>
  <c r="BE106" i="4" s="1"/>
  <c r="BI105" i="4"/>
  <c r="BH105" i="4"/>
  <c r="BG105" i="4"/>
  <c r="BF105" i="4"/>
  <c r="T105" i="4"/>
  <c r="T104" i="4" s="1"/>
  <c r="R105" i="4"/>
  <c r="R104" i="4" s="1"/>
  <c r="P105" i="4"/>
  <c r="P104" i="4" s="1"/>
  <c r="BK105" i="4"/>
  <c r="BK104" i="4" s="1"/>
  <c r="J104" i="4" s="1"/>
  <c r="J61" i="4" s="1"/>
  <c r="J105" i="4"/>
  <c r="BE105" i="4" s="1"/>
  <c r="BI103" i="4"/>
  <c r="BH103" i="4"/>
  <c r="BG103" i="4"/>
  <c r="BF103" i="4"/>
  <c r="T103" i="4"/>
  <c r="T102" i="4" s="1"/>
  <c r="R103" i="4"/>
  <c r="R102" i="4" s="1"/>
  <c r="P103" i="4"/>
  <c r="P102" i="4" s="1"/>
  <c r="BK103" i="4"/>
  <c r="BK102" i="4" s="1"/>
  <c r="J102" i="4" s="1"/>
  <c r="J60" i="4" s="1"/>
  <c r="J103" i="4"/>
  <c r="BE103" i="4" s="1"/>
  <c r="BI99" i="4"/>
  <c r="BH99" i="4"/>
  <c r="BG99" i="4"/>
  <c r="BF99" i="4"/>
  <c r="T99" i="4"/>
  <c r="R99" i="4"/>
  <c r="P99" i="4"/>
  <c r="BK99" i="4"/>
  <c r="J99" i="4"/>
  <c r="BE99" i="4" s="1"/>
  <c r="BI96" i="4"/>
  <c r="BH96" i="4"/>
  <c r="BG96" i="4"/>
  <c r="BF96" i="4"/>
  <c r="T96" i="4"/>
  <c r="R96" i="4"/>
  <c r="P96" i="4"/>
  <c r="BK96" i="4"/>
  <c r="J96" i="4"/>
  <c r="BE96" i="4" s="1"/>
  <c r="BI94" i="4"/>
  <c r="BH94" i="4"/>
  <c r="BG94" i="4"/>
  <c r="BF94" i="4"/>
  <c r="T94" i="4"/>
  <c r="T93" i="4" s="1"/>
  <c r="R94" i="4"/>
  <c r="R93" i="4" s="1"/>
  <c r="P94" i="4"/>
  <c r="P93" i="4" s="1"/>
  <c r="BK94" i="4"/>
  <c r="BK93" i="4" s="1"/>
  <c r="J93" i="4" s="1"/>
  <c r="J59" i="4" s="1"/>
  <c r="J94" i="4"/>
  <c r="BE94" i="4" s="1"/>
  <c r="BI89" i="4"/>
  <c r="BH89" i="4"/>
  <c r="BG89" i="4"/>
  <c r="BF89" i="4"/>
  <c r="BE89" i="4"/>
  <c r="T89" i="4"/>
  <c r="R89" i="4"/>
  <c r="P89" i="4"/>
  <c r="BK89" i="4"/>
  <c r="J89" i="4"/>
  <c r="BI87" i="4"/>
  <c r="BH87" i="4"/>
  <c r="BG87" i="4"/>
  <c r="BF87" i="4"/>
  <c r="T87" i="4"/>
  <c r="R87" i="4"/>
  <c r="P87" i="4"/>
  <c r="BK87" i="4"/>
  <c r="J87" i="4"/>
  <c r="BE87" i="4" s="1"/>
  <c r="BI86" i="4"/>
  <c r="F34" i="4" s="1"/>
  <c r="BD54" i="1" s="1"/>
  <c r="BH86" i="4"/>
  <c r="F33" i="4" s="1"/>
  <c r="BC54" i="1" s="1"/>
  <c r="BG86" i="4"/>
  <c r="F32" i="4" s="1"/>
  <c r="BB54" i="1" s="1"/>
  <c r="BF86" i="4"/>
  <c r="J31" i="4" s="1"/>
  <c r="AW54" i="1" s="1"/>
  <c r="BE86" i="4"/>
  <c r="T86" i="4"/>
  <c r="T85" i="4" s="1"/>
  <c r="T84" i="4" s="1"/>
  <c r="T83" i="4" s="1"/>
  <c r="R86" i="4"/>
  <c r="R85" i="4" s="1"/>
  <c r="P86" i="4"/>
  <c r="P85" i="4" s="1"/>
  <c r="P84" i="4" s="1"/>
  <c r="P83" i="4" s="1"/>
  <c r="AU54" i="1" s="1"/>
  <c r="BK86" i="4"/>
  <c r="BK85" i="4" s="1"/>
  <c r="J86" i="4"/>
  <c r="J79" i="4"/>
  <c r="F79" i="4"/>
  <c r="F77" i="4"/>
  <c r="E75" i="4"/>
  <c r="J51" i="4"/>
  <c r="F51" i="4"/>
  <c r="F49" i="4"/>
  <c r="E47" i="4"/>
  <c r="J18" i="4"/>
  <c r="E18" i="4"/>
  <c r="F52" i="4" s="1"/>
  <c r="J17" i="4"/>
  <c r="J12" i="4"/>
  <c r="J77" i="4" s="1"/>
  <c r="E7" i="4"/>
  <c r="E45" i="4" s="1"/>
  <c r="AY53" i="1"/>
  <c r="AX53" i="1"/>
  <c r="BI167" i="3"/>
  <c r="BH167" i="3"/>
  <c r="BG167" i="3"/>
  <c r="BF167" i="3"/>
  <c r="T167" i="3"/>
  <c r="T166" i="3" s="1"/>
  <c r="R167" i="3"/>
  <c r="R166" i="3" s="1"/>
  <c r="P167" i="3"/>
  <c r="P166" i="3" s="1"/>
  <c r="BK167" i="3"/>
  <c r="BK166" i="3" s="1"/>
  <c r="J166" i="3" s="1"/>
  <c r="J63" i="3" s="1"/>
  <c r="J167" i="3"/>
  <c r="BE167" i="3" s="1"/>
  <c r="BI159" i="3"/>
  <c r="BH159" i="3"/>
  <c r="BG159" i="3"/>
  <c r="BF159" i="3"/>
  <c r="T159" i="3"/>
  <c r="R159" i="3"/>
  <c r="P159" i="3"/>
  <c r="BK159" i="3"/>
  <c r="J159" i="3"/>
  <c r="BE159" i="3" s="1"/>
  <c r="BI157" i="3"/>
  <c r="BH157" i="3"/>
  <c r="BG157" i="3"/>
  <c r="BF157" i="3"/>
  <c r="BE157" i="3"/>
  <c r="T157" i="3"/>
  <c r="R157" i="3"/>
  <c r="P157" i="3"/>
  <c r="BK157" i="3"/>
  <c r="J157" i="3"/>
  <c r="BI153" i="3"/>
  <c r="BH153" i="3"/>
  <c r="BG153" i="3"/>
  <c r="BF153" i="3"/>
  <c r="BE153" i="3"/>
  <c r="T153" i="3"/>
  <c r="R153" i="3"/>
  <c r="P153" i="3"/>
  <c r="BK153" i="3"/>
  <c r="J153" i="3"/>
  <c r="BI150" i="3"/>
  <c r="BH150" i="3"/>
  <c r="BG150" i="3"/>
  <c r="BF150" i="3"/>
  <c r="BE150" i="3"/>
  <c r="T150" i="3"/>
  <c r="R150" i="3"/>
  <c r="P150" i="3"/>
  <c r="BK150" i="3"/>
  <c r="J150" i="3"/>
  <c r="BI148" i="3"/>
  <c r="BH148" i="3"/>
  <c r="BG148" i="3"/>
  <c r="BF148" i="3"/>
  <c r="BE148" i="3"/>
  <c r="T148" i="3"/>
  <c r="R148" i="3"/>
  <c r="P148" i="3"/>
  <c r="BK148" i="3"/>
  <c r="J148" i="3"/>
  <c r="BI145" i="3"/>
  <c r="BH145" i="3"/>
  <c r="BG145" i="3"/>
  <c r="BF145" i="3"/>
  <c r="BE145" i="3"/>
  <c r="T145" i="3"/>
  <c r="R145" i="3"/>
  <c r="P145" i="3"/>
  <c r="BK145" i="3"/>
  <c r="J145" i="3"/>
  <c r="BI140" i="3"/>
  <c r="BH140" i="3"/>
  <c r="BG140" i="3"/>
  <c r="BF140" i="3"/>
  <c r="BE140" i="3"/>
  <c r="T140" i="3"/>
  <c r="T139" i="3" s="1"/>
  <c r="R140" i="3"/>
  <c r="R139" i="3" s="1"/>
  <c r="P140" i="3"/>
  <c r="P139" i="3" s="1"/>
  <c r="BK140" i="3"/>
  <c r="BK139" i="3" s="1"/>
  <c r="J139" i="3" s="1"/>
  <c r="J62" i="3" s="1"/>
  <c r="J140" i="3"/>
  <c r="BI138" i="3"/>
  <c r="BH138" i="3"/>
  <c r="BG138" i="3"/>
  <c r="BF138" i="3"/>
  <c r="T138" i="3"/>
  <c r="R138" i="3"/>
  <c r="P138" i="3"/>
  <c r="BK138" i="3"/>
  <c r="J138" i="3"/>
  <c r="BE138" i="3" s="1"/>
  <c r="BI136" i="3"/>
  <c r="BH136" i="3"/>
  <c r="BG136" i="3"/>
  <c r="BF136" i="3"/>
  <c r="T136" i="3"/>
  <c r="R136" i="3"/>
  <c r="P136" i="3"/>
  <c r="BK136" i="3"/>
  <c r="J136" i="3"/>
  <c r="BE136" i="3" s="1"/>
  <c r="BI134" i="3"/>
  <c r="BH134" i="3"/>
  <c r="BG134" i="3"/>
  <c r="BF134" i="3"/>
  <c r="T134" i="3"/>
  <c r="R134" i="3"/>
  <c r="P134" i="3"/>
  <c r="BK134" i="3"/>
  <c r="J134" i="3"/>
  <c r="BE134" i="3" s="1"/>
  <c r="BI132" i="3"/>
  <c r="BH132" i="3"/>
  <c r="BG132" i="3"/>
  <c r="BF132" i="3"/>
  <c r="T132" i="3"/>
  <c r="R132" i="3"/>
  <c r="P132" i="3"/>
  <c r="BK132" i="3"/>
  <c r="J132" i="3"/>
  <c r="BE132" i="3" s="1"/>
  <c r="BI130" i="3"/>
  <c r="BH130" i="3"/>
  <c r="BG130" i="3"/>
  <c r="BF130" i="3"/>
  <c r="T130" i="3"/>
  <c r="R130" i="3"/>
  <c r="P130" i="3"/>
  <c r="BK130" i="3"/>
  <c r="J130" i="3"/>
  <c r="BE130" i="3" s="1"/>
  <c r="BI129" i="3"/>
  <c r="BH129" i="3"/>
  <c r="BG129" i="3"/>
  <c r="BF129" i="3"/>
  <c r="BE129" i="3"/>
  <c r="T129" i="3"/>
  <c r="R129" i="3"/>
  <c r="P129" i="3"/>
  <c r="BK129" i="3"/>
  <c r="J129" i="3"/>
  <c r="BI127" i="3"/>
  <c r="BH127" i="3"/>
  <c r="BG127" i="3"/>
  <c r="BF127" i="3"/>
  <c r="BE127" i="3"/>
  <c r="T127" i="3"/>
  <c r="T126" i="3" s="1"/>
  <c r="R127" i="3"/>
  <c r="R126" i="3" s="1"/>
  <c r="P127" i="3"/>
  <c r="P126" i="3" s="1"/>
  <c r="BK127" i="3"/>
  <c r="BK126" i="3" s="1"/>
  <c r="J126" i="3" s="1"/>
  <c r="J61" i="3" s="1"/>
  <c r="J127" i="3"/>
  <c r="BI125" i="3"/>
  <c r="BH125" i="3"/>
  <c r="BG125" i="3"/>
  <c r="BF125" i="3"/>
  <c r="T125" i="3"/>
  <c r="R125" i="3"/>
  <c r="P125" i="3"/>
  <c r="BK125" i="3"/>
  <c r="J125" i="3"/>
  <c r="BE125" i="3" s="1"/>
  <c r="BI124" i="3"/>
  <c r="BH124" i="3"/>
  <c r="BG124" i="3"/>
  <c r="BF124" i="3"/>
  <c r="BE124" i="3"/>
  <c r="T124" i="3"/>
  <c r="T123" i="3" s="1"/>
  <c r="R124" i="3"/>
  <c r="R123" i="3" s="1"/>
  <c r="P124" i="3"/>
  <c r="P123" i="3" s="1"/>
  <c r="BK124" i="3"/>
  <c r="BK123" i="3" s="1"/>
  <c r="J123" i="3" s="1"/>
  <c r="J60" i="3" s="1"/>
  <c r="J124" i="3"/>
  <c r="BI120" i="3"/>
  <c r="BH120" i="3"/>
  <c r="BG120" i="3"/>
  <c r="BF120" i="3"/>
  <c r="BE120" i="3"/>
  <c r="T120" i="3"/>
  <c r="R120" i="3"/>
  <c r="P120" i="3"/>
  <c r="BK120" i="3"/>
  <c r="J120" i="3"/>
  <c r="BI117" i="3"/>
  <c r="BH117" i="3"/>
  <c r="BG117" i="3"/>
  <c r="BF117" i="3"/>
  <c r="BE117" i="3"/>
  <c r="T117" i="3"/>
  <c r="R117" i="3"/>
  <c r="P117" i="3"/>
  <c r="BK117" i="3"/>
  <c r="J117" i="3"/>
  <c r="BI115" i="3"/>
  <c r="BH115" i="3"/>
  <c r="BG115" i="3"/>
  <c r="BF115" i="3"/>
  <c r="BE115" i="3"/>
  <c r="T115" i="3"/>
  <c r="R115" i="3"/>
  <c r="P115" i="3"/>
  <c r="BK115" i="3"/>
  <c r="J115" i="3"/>
  <c r="BI113" i="3"/>
  <c r="BH113" i="3"/>
  <c r="BG113" i="3"/>
  <c r="BF113" i="3"/>
  <c r="BE113" i="3"/>
  <c r="T113" i="3"/>
  <c r="R113" i="3"/>
  <c r="P113" i="3"/>
  <c r="BK113" i="3"/>
  <c r="J113" i="3"/>
  <c r="BI111" i="3"/>
  <c r="BH111" i="3"/>
  <c r="BG111" i="3"/>
  <c r="BF111" i="3"/>
  <c r="BE111" i="3"/>
  <c r="T111" i="3"/>
  <c r="T110" i="3" s="1"/>
  <c r="R111" i="3"/>
  <c r="R110" i="3" s="1"/>
  <c r="P111" i="3"/>
  <c r="P110" i="3" s="1"/>
  <c r="BK111" i="3"/>
  <c r="BK110" i="3" s="1"/>
  <c r="J110" i="3" s="1"/>
  <c r="J59" i="3" s="1"/>
  <c r="J111" i="3"/>
  <c r="BI109" i="3"/>
  <c r="BH109" i="3"/>
  <c r="BG109" i="3"/>
  <c r="BF109" i="3"/>
  <c r="T109" i="3"/>
  <c r="R109" i="3"/>
  <c r="P109" i="3"/>
  <c r="BK109" i="3"/>
  <c r="J109" i="3"/>
  <c r="BE109" i="3" s="1"/>
  <c r="BI108" i="3"/>
  <c r="BH108" i="3"/>
  <c r="BG108" i="3"/>
  <c r="BF108" i="3"/>
  <c r="T108" i="3"/>
  <c r="R108" i="3"/>
  <c r="P108" i="3"/>
  <c r="BK108" i="3"/>
  <c r="J108" i="3"/>
  <c r="BE108" i="3" s="1"/>
  <c r="BI107" i="3"/>
  <c r="BH107" i="3"/>
  <c r="BG107" i="3"/>
  <c r="BF107" i="3"/>
  <c r="T107" i="3"/>
  <c r="R107" i="3"/>
  <c r="P107" i="3"/>
  <c r="BK107" i="3"/>
  <c r="J107" i="3"/>
  <c r="BE107" i="3" s="1"/>
  <c r="BI103" i="3"/>
  <c r="BH103" i="3"/>
  <c r="BG103" i="3"/>
  <c r="BF103" i="3"/>
  <c r="BE103" i="3"/>
  <c r="T103" i="3"/>
  <c r="R103" i="3"/>
  <c r="P103" i="3"/>
  <c r="BK103" i="3"/>
  <c r="J103" i="3"/>
  <c r="BI101" i="3"/>
  <c r="BH101" i="3"/>
  <c r="BG101" i="3"/>
  <c r="BF101" i="3"/>
  <c r="BE101" i="3"/>
  <c r="T101" i="3"/>
  <c r="R101" i="3"/>
  <c r="P101" i="3"/>
  <c r="BK101" i="3"/>
  <c r="J101" i="3"/>
  <c r="BI100" i="3"/>
  <c r="BH100" i="3"/>
  <c r="BG100" i="3"/>
  <c r="BF100" i="3"/>
  <c r="BE100" i="3"/>
  <c r="T100" i="3"/>
  <c r="R100" i="3"/>
  <c r="P100" i="3"/>
  <c r="BK100" i="3"/>
  <c r="J100" i="3"/>
  <c r="BI98" i="3"/>
  <c r="BH98" i="3"/>
  <c r="BG98" i="3"/>
  <c r="BF98" i="3"/>
  <c r="BE98" i="3"/>
  <c r="T98" i="3"/>
  <c r="R98" i="3"/>
  <c r="P98" i="3"/>
  <c r="BK98" i="3"/>
  <c r="J98" i="3"/>
  <c r="BI97" i="3"/>
  <c r="BH97" i="3"/>
  <c r="BG97" i="3"/>
  <c r="BF97" i="3"/>
  <c r="BE97" i="3"/>
  <c r="T97" i="3"/>
  <c r="R97" i="3"/>
  <c r="P97" i="3"/>
  <c r="BK97" i="3"/>
  <c r="J97" i="3"/>
  <c r="BI95" i="3"/>
  <c r="BH95" i="3"/>
  <c r="BG95" i="3"/>
  <c r="BF95" i="3"/>
  <c r="BE95" i="3"/>
  <c r="T95" i="3"/>
  <c r="R95" i="3"/>
  <c r="P95" i="3"/>
  <c r="BK95" i="3"/>
  <c r="J95" i="3"/>
  <c r="BI92" i="3"/>
  <c r="BH92" i="3"/>
  <c r="BG92" i="3"/>
  <c r="BF92" i="3"/>
  <c r="BE92" i="3"/>
  <c r="T92" i="3"/>
  <c r="R92" i="3"/>
  <c r="P92" i="3"/>
  <c r="BK92" i="3"/>
  <c r="J92" i="3"/>
  <c r="BI90" i="3"/>
  <c r="BH90" i="3"/>
  <c r="BG90" i="3"/>
  <c r="BF90" i="3"/>
  <c r="BE90" i="3"/>
  <c r="T90" i="3"/>
  <c r="R90" i="3"/>
  <c r="P90" i="3"/>
  <c r="BK90" i="3"/>
  <c r="J90" i="3"/>
  <c r="BI88" i="3"/>
  <c r="BH88" i="3"/>
  <c r="BG88" i="3"/>
  <c r="BF88" i="3"/>
  <c r="BE88" i="3"/>
  <c r="T88" i="3"/>
  <c r="R88" i="3"/>
  <c r="P88" i="3"/>
  <c r="BK88" i="3"/>
  <c r="J88" i="3"/>
  <c r="BI86" i="3"/>
  <c r="F34" i="3" s="1"/>
  <c r="BD53" i="1" s="1"/>
  <c r="BH86" i="3"/>
  <c r="F33" i="3" s="1"/>
  <c r="BC53" i="1" s="1"/>
  <c r="BG86" i="3"/>
  <c r="F32" i="3" s="1"/>
  <c r="BB53" i="1" s="1"/>
  <c r="BF86" i="3"/>
  <c r="J31" i="3" s="1"/>
  <c r="AW53" i="1" s="1"/>
  <c r="BE86" i="3"/>
  <c r="T86" i="3"/>
  <c r="T85" i="3" s="1"/>
  <c r="R86" i="3"/>
  <c r="R85" i="3" s="1"/>
  <c r="P86" i="3"/>
  <c r="P85" i="3" s="1"/>
  <c r="P84" i="3" s="1"/>
  <c r="P83" i="3" s="1"/>
  <c r="AU53" i="1" s="1"/>
  <c r="BK86" i="3"/>
  <c r="BK85" i="3" s="1"/>
  <c r="J86" i="3"/>
  <c r="J79" i="3"/>
  <c r="F79" i="3"/>
  <c r="F77" i="3"/>
  <c r="E75" i="3"/>
  <c r="E73" i="3"/>
  <c r="J51" i="3"/>
  <c r="F51" i="3"/>
  <c r="F49" i="3"/>
  <c r="E47" i="3"/>
  <c r="J18" i="3"/>
  <c r="E18" i="3"/>
  <c r="F52" i="3" s="1"/>
  <c r="J17" i="3"/>
  <c r="J12" i="3"/>
  <c r="J49" i="3" s="1"/>
  <c r="E7" i="3"/>
  <c r="E45" i="3" s="1"/>
  <c r="AY52" i="1"/>
  <c r="AX52" i="1"/>
  <c r="BI92" i="2"/>
  <c r="BH92" i="2"/>
  <c r="BG92" i="2"/>
  <c r="BF92" i="2"/>
  <c r="T92" i="2"/>
  <c r="R92" i="2"/>
  <c r="P92" i="2"/>
  <c r="BK92" i="2"/>
  <c r="J92" i="2"/>
  <c r="BE92" i="2" s="1"/>
  <c r="BI91" i="2"/>
  <c r="BH91" i="2"/>
  <c r="BG91" i="2"/>
  <c r="BF91" i="2"/>
  <c r="T91" i="2"/>
  <c r="R91" i="2"/>
  <c r="P91" i="2"/>
  <c r="BK91" i="2"/>
  <c r="J91" i="2"/>
  <c r="BE91" i="2" s="1"/>
  <c r="BI90" i="2"/>
  <c r="BH90" i="2"/>
  <c r="BG90" i="2"/>
  <c r="BF90" i="2"/>
  <c r="T90" i="2"/>
  <c r="R90" i="2"/>
  <c r="P90" i="2"/>
  <c r="BK90" i="2"/>
  <c r="J90" i="2"/>
  <c r="BE90" i="2" s="1"/>
  <c r="BI89" i="2"/>
  <c r="BH89" i="2"/>
  <c r="BG89" i="2"/>
  <c r="BF89" i="2"/>
  <c r="BE89" i="2"/>
  <c r="T89" i="2"/>
  <c r="T88" i="2" s="1"/>
  <c r="R89" i="2"/>
  <c r="R88" i="2" s="1"/>
  <c r="P89" i="2"/>
  <c r="P88" i="2" s="1"/>
  <c r="BK89" i="2"/>
  <c r="BK88" i="2" s="1"/>
  <c r="J88" i="2" s="1"/>
  <c r="J58" i="2" s="1"/>
  <c r="J89" i="2"/>
  <c r="BI86" i="2"/>
  <c r="BH86" i="2"/>
  <c r="BG86" i="2"/>
  <c r="BF86" i="2"/>
  <c r="BE86" i="2"/>
  <c r="T86" i="2"/>
  <c r="R86" i="2"/>
  <c r="P86" i="2"/>
  <c r="BK86" i="2"/>
  <c r="J86" i="2"/>
  <c r="BI84" i="2"/>
  <c r="BH84" i="2"/>
  <c r="BG84" i="2"/>
  <c r="BF84" i="2"/>
  <c r="BE84" i="2"/>
  <c r="T84" i="2"/>
  <c r="R84" i="2"/>
  <c r="P84" i="2"/>
  <c r="BK84" i="2"/>
  <c r="J84" i="2"/>
  <c r="BI82" i="2"/>
  <c r="BH82" i="2"/>
  <c r="BG82" i="2"/>
  <c r="BF82" i="2"/>
  <c r="BE82" i="2"/>
  <c r="T82" i="2"/>
  <c r="R82" i="2"/>
  <c r="P82" i="2"/>
  <c r="BK82" i="2"/>
  <c r="J82" i="2"/>
  <c r="BI80" i="2"/>
  <c r="F34" i="2" s="1"/>
  <c r="BD52" i="1" s="1"/>
  <c r="BD51" i="1" s="1"/>
  <c r="W30" i="1" s="1"/>
  <c r="BH80" i="2"/>
  <c r="F33" i="2" s="1"/>
  <c r="BC52" i="1" s="1"/>
  <c r="BG80" i="2"/>
  <c r="F32" i="2" s="1"/>
  <c r="BB52" i="1" s="1"/>
  <c r="BB51" i="1" s="1"/>
  <c r="BF80" i="2"/>
  <c r="J31" i="2" s="1"/>
  <c r="AW52" i="1" s="1"/>
  <c r="BE80" i="2"/>
  <c r="T80" i="2"/>
  <c r="T79" i="2" s="1"/>
  <c r="T78" i="2" s="1"/>
  <c r="R80" i="2"/>
  <c r="R79" i="2" s="1"/>
  <c r="R78" i="2" s="1"/>
  <c r="P80" i="2"/>
  <c r="P79" i="2" s="1"/>
  <c r="P78" i="2" s="1"/>
  <c r="AU52" i="1" s="1"/>
  <c r="BK80" i="2"/>
  <c r="BK79" i="2" s="1"/>
  <c r="J80" i="2"/>
  <c r="J74" i="2"/>
  <c r="F74" i="2"/>
  <c r="J72" i="2"/>
  <c r="F72" i="2"/>
  <c r="E70" i="2"/>
  <c r="J51" i="2"/>
  <c r="F51" i="2"/>
  <c r="F49" i="2"/>
  <c r="E47" i="2"/>
  <c r="J18" i="2"/>
  <c r="E18" i="2"/>
  <c r="F52" i="2" s="1"/>
  <c r="J17" i="2"/>
  <c r="J12" i="2"/>
  <c r="J49" i="2" s="1"/>
  <c r="E7" i="2"/>
  <c r="E45" i="2" s="1"/>
  <c r="AS51" i="1"/>
  <c r="L47" i="1"/>
  <c r="AM46" i="1"/>
  <c r="L46" i="1"/>
  <c r="AM44" i="1"/>
  <c r="L44" i="1"/>
  <c r="L42" i="1"/>
  <c r="L41" i="1"/>
  <c r="BC51" i="1" l="1"/>
  <c r="R84" i="3"/>
  <c r="R83" i="3" s="1"/>
  <c r="J85" i="4"/>
  <c r="J58" i="4" s="1"/>
  <c r="BK84" i="4"/>
  <c r="J30" i="4"/>
  <c r="AV54" i="1" s="1"/>
  <c r="AT54" i="1" s="1"/>
  <c r="W28" i="1"/>
  <c r="AX51" i="1"/>
  <c r="BK78" i="2"/>
  <c r="J78" i="2" s="1"/>
  <c r="J79" i="2"/>
  <c r="J57" i="2" s="1"/>
  <c r="F30" i="2"/>
  <c r="AZ52" i="1" s="1"/>
  <c r="T84" i="3"/>
  <c r="T83" i="3" s="1"/>
  <c r="AU51" i="1"/>
  <c r="J85" i="3"/>
  <c r="J58" i="3" s="1"/>
  <c r="BK84" i="3"/>
  <c r="F30" i="3"/>
  <c r="AZ53" i="1" s="1"/>
  <c r="R84" i="4"/>
  <c r="R83" i="4" s="1"/>
  <c r="F75" i="2"/>
  <c r="J30" i="2"/>
  <c r="AV52" i="1" s="1"/>
  <c r="AT52" i="1" s="1"/>
  <c r="J30" i="3"/>
  <c r="AV53" i="1" s="1"/>
  <c r="AT53" i="1" s="1"/>
  <c r="J49" i="4"/>
  <c r="E73" i="4"/>
  <c r="F30" i="4"/>
  <c r="AZ54" i="1" s="1"/>
  <c r="F31" i="2"/>
  <c r="BA52" i="1" s="1"/>
  <c r="F80" i="3"/>
  <c r="F31" i="3"/>
  <c r="BA53" i="1" s="1"/>
  <c r="E68" i="2"/>
  <c r="J77" i="3"/>
  <c r="F80" i="4"/>
  <c r="F31" i="4"/>
  <c r="BA54" i="1" s="1"/>
  <c r="J84" i="4" l="1"/>
  <c r="J57" i="4" s="1"/>
  <c r="BK83" i="4"/>
  <c r="J83" i="4" s="1"/>
  <c r="BA51" i="1"/>
  <c r="J56" i="2"/>
  <c r="J27" i="2"/>
  <c r="BK83" i="3"/>
  <c r="J83" i="3" s="1"/>
  <c r="J84" i="3"/>
  <c r="J57" i="3" s="1"/>
  <c r="AZ51" i="1"/>
  <c r="W29" i="1"/>
  <c r="AY51" i="1"/>
  <c r="W26" i="1" l="1"/>
  <c r="AV51" i="1"/>
  <c r="AW51" i="1"/>
  <c r="AK27" i="1" s="1"/>
  <c r="W27" i="1"/>
  <c r="J27" i="4"/>
  <c r="J56" i="4"/>
  <c r="J56" i="3"/>
  <c r="J27" i="3"/>
  <c r="J36" i="2"/>
  <c r="AG52" i="1"/>
  <c r="AN52" i="1" l="1"/>
  <c r="J36" i="3"/>
  <c r="AG53" i="1"/>
  <c r="AN53" i="1" s="1"/>
  <c r="AK26" i="1"/>
  <c r="AT51" i="1"/>
  <c r="AG54" i="1"/>
  <c r="AN54" i="1" s="1"/>
  <c r="J36" i="4"/>
  <c r="AG51" i="1" l="1"/>
  <c r="AK23" i="1" l="1"/>
  <c r="AK32" i="1" s="1"/>
  <c r="AN51" i="1"/>
</calcChain>
</file>

<file path=xl/sharedStrings.xml><?xml version="1.0" encoding="utf-8"?>
<sst xmlns="http://schemas.openxmlformats.org/spreadsheetml/2006/main" count="2555" uniqueCount="579">
  <si>
    <t>Export VZ</t>
  </si>
  <si>
    <t>List obsahuje:</t>
  </si>
  <si>
    <t>3.0</t>
  </si>
  <si>
    <t>ZAMOK</t>
  </si>
  <si>
    <t>False</t>
  </si>
  <si>
    <t>{355339c0-f037-4a3e-a4f1-52ab976d0410}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</si>
  <si>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</si>
  <si>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</si>
  <si>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</si>
  <si>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</si>
  <si>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</si>
  <si>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</si>
  <si>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</si>
  <si>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</si>
  <si>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2073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</si>
  <si>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</si>
  <si>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</si>
  <si>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Zpracování PD 2.etapa Starý kopec</t>
  </si>
  <si>
    <t>0,1</t>
  </si>
  <si>
    <t>KSO:</t>
  </si>
  <si>
    <t/>
  </si>
  <si>
    <t>CC-CZ:</t>
  </si>
  <si>
    <t>1</t>
  </si>
  <si>
    <t>Místo:</t>
  </si>
  <si>
    <t>Děhylov</t>
  </si>
  <si>
    <t>Datum:</t>
  </si>
  <si>
    <t>10.12.2016</t>
  </si>
  <si>
    <t>10</t>
  </si>
  <si>
    <t>100</t>
  </si>
  <si>
    <t>Zadavatel:</t>
  </si>
  <si>
    <t>IČ:</t>
  </si>
  <si>
    <t>00635464</t>
  </si>
  <si>
    <t>Obec Děhylov</t>
  </si>
  <si>
    <t>DIČ:</t>
  </si>
  <si>
    <t>Uchazeč:</t>
  </si>
  <si>
    <t>Vyplň údaj</t>
  </si>
  <si>
    <t>Projektant:</t>
  </si>
  <si>
    <t>88359115</t>
  </si>
  <si>
    <t>True</t>
  </si>
  <si>
    <t>Ing. Miroslav Knápek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</si>
  <si>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</si>
  <si>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</si>
  <si>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</si>
  <si>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</si>
  <si>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</si>
  <si>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</si>
  <si>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</si>
  <si>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</si>
  <si>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</si>
  <si>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</si>
  <si>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</si>
  <si>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</si>
  <si>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</si>
  <si>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</si>
  <si>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</si>
  <si>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</si>
  <si>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</si>
  <si>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</si>
  <si>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</si>
  <si>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</si>
  <si>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</si>
  <si>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</si>
  <si>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</si>
  <si>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</si>
  <si>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</si>
  <si>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</si>
  <si>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</si>
  <si>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</si>
  <si>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</si>
  <si>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</si>
  <si>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</si>
  <si>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</si>
  <si>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</si>
  <si>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</si>
  <si>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</si>
  <si>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</si>
  <si>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</si>
  <si>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</si>
  <si>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</si>
  <si>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Ostatní a vedlejší náklady</t>
  </si>
  <si>
    <t>STA</t>
  </si>
  <si>
    <t>{98a3be88-4fbb-4971-8d0c-023a2be4c97a}</t>
  </si>
  <si>
    <t>2</t>
  </si>
  <si>
    <t>Část 1 - na pozemku č. 114</t>
  </si>
  <si>
    <t>{71176fd4-190d-43f9-b18b-84b3cedadf82}</t>
  </si>
  <si>
    <t>Část 2 - mimo pozemek č. 114</t>
  </si>
  <si>
    <t>{d70e015f-e88b-4f44-b0a5-bb7e2e6c2667}</t>
  </si>
  <si>
    <t>Zpět na list:</t>
  </si>
  <si>
    <t>KRYCÍ LIST SOUPISU</t>
  </si>
  <si>
    <t>Objekt:</t>
  </si>
  <si>
    <t>0 - Ostatní a vedlejší náklady</t>
  </si>
  <si>
    <t>REKAPITULACE ČLENĚNÍ SOUPISU PRACÍ</t>
  </si>
  <si>
    <t>Kód dílu - Popis</t>
  </si>
  <si>
    <t>Cena celkem [CZK]</t>
  </si>
  <si>
    <t>Náklady soupisu celkem</t>
  </si>
  <si>
    <t>-1</t>
  </si>
  <si>
    <t>OST - Ostatní</t>
  </si>
  <si>
    <t>VRN - Vedlejší rozpočtové náklady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</si>
  <si>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</si>
  <si>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</si>
  <si>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</si>
  <si>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</si>
  <si>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</si>
  <si>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</si>
  <si>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</si>
  <si>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</si>
  <si>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</si>
  <si>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</si>
  <si>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</si>
  <si>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</si>
  <si>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</si>
  <si>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</si>
  <si>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OST</t>
  </si>
  <si>
    <t>Ostatní</t>
  </si>
  <si>
    <t>4</t>
  </si>
  <si>
    <t>ROZPOCET</t>
  </si>
  <si>
    <t>K</t>
  </si>
  <si>
    <t>012103000</t>
  </si>
  <si>
    <t>Geodetické práce před výstavbou</t>
  </si>
  <si>
    <t>kč</t>
  </si>
  <si>
    <t>CS ÚRS 2016 01</t>
  </si>
  <si>
    <t>1024</t>
  </si>
  <si>
    <t>-42378411</t>
  </si>
  <si>
    <t>P</t>
  </si>
  <si>
    <t>Poznámka k položce:
vytyčení stávajících inženýrských sítí  a výškových úrovní pro umístění objektů stavby</t>
  </si>
  <si>
    <t>012303000</t>
  </si>
  <si>
    <t>Geodetické práce po výstavbě</t>
  </si>
  <si>
    <t>-1779754718</t>
  </si>
  <si>
    <t>Poznámka k položce:
zaměření skutečného provedení stavby na podkladě KN</t>
  </si>
  <si>
    <t>3</t>
  </si>
  <si>
    <t>013254000</t>
  </si>
  <si>
    <t>Dokumentace skutečného provedení stavby</t>
  </si>
  <si>
    <t>1784151763</t>
  </si>
  <si>
    <t>Poznámka k položce:
Dokumentace pro kolaudaci a závěrečná zpráva</t>
  </si>
  <si>
    <t>R</t>
  </si>
  <si>
    <t>Provizorní dopravní značení</t>
  </si>
  <si>
    <t>Kč</t>
  </si>
  <si>
    <t>vlastní</t>
  </si>
  <si>
    <t>-1685003439</t>
  </si>
  <si>
    <t>Poznámka k položce:
viz výkres provizorní dopravní zznačení.Zřízení, odstranění a vč. příplatku za každý den použití dočasného dopravního značení. Zajištění projednání, povolení a vydání Stanovení DDZ si zajistí dodavatel stavby.</t>
  </si>
  <si>
    <t>VRN</t>
  </si>
  <si>
    <t>Vedlejší rozpočtové náklady</t>
  </si>
  <si>
    <t>5</t>
  </si>
  <si>
    <t>032103000</t>
  </si>
  <si>
    <t>Náklady na stavební buňky</t>
  </si>
  <si>
    <t>630547752</t>
  </si>
  <si>
    <t>6</t>
  </si>
  <si>
    <t>032903000</t>
  </si>
  <si>
    <t>Náklady na provoz a údržbu vybavení staveniště</t>
  </si>
  <si>
    <t>317410699</t>
  </si>
  <si>
    <t>7</t>
  </si>
  <si>
    <t>034103000</t>
  </si>
  <si>
    <t>Energie pro zařízení staveniště</t>
  </si>
  <si>
    <t>1101060965</t>
  </si>
  <si>
    <t>8</t>
  </si>
  <si>
    <t>039103000</t>
  </si>
  <si>
    <t>Rozebrání, bourání a odvoz zařízení staveniště</t>
  </si>
  <si>
    <t>1655958613</t>
  </si>
  <si>
    <t>1 - Část 1 - na pozemku č. 114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</si>
  <si>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</si>
  <si>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</si>
  <si>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</si>
  <si>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</si>
  <si>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</si>
  <si>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</si>
  <si>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</si>
  <si>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</si>
  <si>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</si>
  <si>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</si>
  <si>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113154124</t>
  </si>
  <si>
    <t>Frézování živičného krytu tl 100 mm pruh š 1 m pl do 500 m2 bez překážek v trase</t>
  </si>
  <si>
    <t>m2</t>
  </si>
  <si>
    <t>863762127</t>
  </si>
  <si>
    <t>VV</t>
  </si>
  <si>
    <t>"plocha odečtena digitálně, recyklát na mezideponii k dalšímu využití =" 310,0</t>
  </si>
  <si>
    <t>132301201</t>
  </si>
  <si>
    <t>Hloubení rýh š do 2000 mm v hornině tř. 4 objemu do 100 m3</t>
  </si>
  <si>
    <t>m3</t>
  </si>
  <si>
    <t>253514569</t>
  </si>
  <si>
    <t>"výkop v místech žlabů =" 14,0</t>
  </si>
  <si>
    <t>162701105</t>
  </si>
  <si>
    <t>Vodorovné přemístění do 10000 m výkopku/sypaniny z horniny tř. 1 až 4</t>
  </si>
  <si>
    <t>1907528470</t>
  </si>
  <si>
    <t>"z výkopu v místě žlabu =" 14,0</t>
  </si>
  <si>
    <t>162701109</t>
  </si>
  <si>
    <t>Příplatek k vodorovnému přemístění výkopku/sypaniny z horniny tř. 1 až 4 ZKD 1000 m přes 10000 m</t>
  </si>
  <si>
    <t>-1163913784</t>
  </si>
  <si>
    <t>předpokládaná vzdálenost 15 km</t>
  </si>
  <si>
    <t>"výkop v místě žlabu =" (15-10) * 14,0</t>
  </si>
  <si>
    <t>171201211</t>
  </si>
  <si>
    <t>Poplatek za uložení odpadu ze sypaniny na skládce (skládkovné)</t>
  </si>
  <si>
    <t>t</t>
  </si>
  <si>
    <t>1574474880</t>
  </si>
  <si>
    <t>"z výkopu v místě žlabu =" 1,65 * 14,0</t>
  </si>
  <si>
    <t>181301101</t>
  </si>
  <si>
    <t>Rozprostření ornice tl vrstvy do 100 mm pl do 500 m2 v rovině nebo ve svahu do 1:5</t>
  </si>
  <si>
    <t>461688782</t>
  </si>
  <si>
    <t>M</t>
  </si>
  <si>
    <t>181R1</t>
  </si>
  <si>
    <t xml:space="preserve">Nákup a dovoz chybějící ornice </t>
  </si>
  <si>
    <t>870720097</t>
  </si>
  <si>
    <t>"spotřeba =" 0,10 * 25,0</t>
  </si>
  <si>
    <t>181411121</t>
  </si>
  <si>
    <t>Založení lučního trávníku výsevem plochy do 1000 m2 v rovině a ve svahu do 1:5</t>
  </si>
  <si>
    <t>-1443651907</t>
  </si>
  <si>
    <t>9</t>
  </si>
  <si>
    <t>005724720</t>
  </si>
  <si>
    <t>osivo směs travní krajinná - rovinná</t>
  </si>
  <si>
    <t>kg</t>
  </si>
  <si>
    <t>1823398354</t>
  </si>
  <si>
    <t>"výpočet =" 0,035 * 25,0</t>
  </si>
  <si>
    <t>181951102</t>
  </si>
  <si>
    <t>Úprava pláně v hornině tř. 1 až 4 se zhutněním</t>
  </si>
  <si>
    <t>-1892320019</t>
  </si>
  <si>
    <t>"v místě pod příkopovými žlaby =" 0,6 * 76,0</t>
  </si>
  <si>
    <t>"pod vrstvou recyklátu =" 310,0</t>
  </si>
  <si>
    <t>Součet</t>
  </si>
  <si>
    <t>11</t>
  </si>
  <si>
    <t>183403111</t>
  </si>
  <si>
    <t>Obdělání půdy nakopáním na hloubku do 0,1 m v rovině a svahu do 1:5</t>
  </si>
  <si>
    <t>1102240110</t>
  </si>
  <si>
    <t>12</t>
  </si>
  <si>
    <t>183403153</t>
  </si>
  <si>
    <t>Obdělání půdy hrabáním v rovině a svahu do 1:5</t>
  </si>
  <si>
    <t>-352998583</t>
  </si>
  <si>
    <t>13</t>
  </si>
  <si>
    <t>184802611</t>
  </si>
  <si>
    <t>Chemické odplevelení po založení kultury postřikem na široko v rovině a svahu do 1:5</t>
  </si>
  <si>
    <t>-381398015</t>
  </si>
  <si>
    <t>Komunikace pozemní</t>
  </si>
  <si>
    <t>14</t>
  </si>
  <si>
    <t>564831111</t>
  </si>
  <si>
    <t>Podklad ze štěrkodrtě ŠD tl 100 mm</t>
  </si>
  <si>
    <t>-1598806813</t>
  </si>
  <si>
    <t>"podkladní vrstva ze ŠD 0/32 pod příkopové žlabovky =" 0,6 * 76</t>
  </si>
  <si>
    <t>564911411</t>
  </si>
  <si>
    <t>Podklad z asfaltového recyklátu tl 50 mm</t>
  </si>
  <si>
    <t>797377488</t>
  </si>
  <si>
    <t>"plocha odečtena ze situace =" 310,0</t>
  </si>
  <si>
    <t>16</t>
  </si>
  <si>
    <t>569911131</t>
  </si>
  <si>
    <t>Zpevnění krajnic asfaltovým recyklátem tl 50 mm</t>
  </si>
  <si>
    <t>339066821</t>
  </si>
  <si>
    <t>"krajnice v prostoru mezi komunikací a oplocením =" 17,0</t>
  </si>
  <si>
    <t>17</t>
  </si>
  <si>
    <t>573231111</t>
  </si>
  <si>
    <t>Postřik živičný spojovací ze silniční emulze v množství do 0,7 kg/m2</t>
  </si>
  <si>
    <t>1604987594</t>
  </si>
  <si>
    <t>zbytkové množství pojiva 0,3 kg/m2</t>
  </si>
  <si>
    <t>18</t>
  </si>
  <si>
    <t>577144111</t>
  </si>
  <si>
    <t>Asfaltový beton vrstva obrusná ACO 11 (ABS) tř. I tl 50 mm š do 3 m z nemodifikovaného asfaltu</t>
  </si>
  <si>
    <t>-2140211994</t>
  </si>
  <si>
    <t>ACO 11; 50 mm</t>
  </si>
  <si>
    <t>Trubní vedení</t>
  </si>
  <si>
    <t>19</t>
  </si>
  <si>
    <t>899231111</t>
  </si>
  <si>
    <t>Výšková úprava uličního vstupu nebo vpusti do 200 mm zvýšením mříže</t>
  </si>
  <si>
    <t>kus</t>
  </si>
  <si>
    <t>1659497922</t>
  </si>
  <si>
    <t>20</t>
  </si>
  <si>
    <t>899431111</t>
  </si>
  <si>
    <t>Výšková úprava uličního vstupu nebo vpusti do 200 mm zvýšením krycího hrnce, šoupěte nebo hydrantu</t>
  </si>
  <si>
    <t>-2002948606</t>
  </si>
  <si>
    <t>Ostatní konstrukce a práce, bourání</t>
  </si>
  <si>
    <t>914511112</t>
  </si>
  <si>
    <t>Montáž sloupku dopravních značek délky do 3,5 m s betonovým základem a patkou</t>
  </si>
  <si>
    <t>-1759553786</t>
  </si>
  <si>
    <t>"zpětná montáž sloupku se značkou IP10a =" 1</t>
  </si>
  <si>
    <t>22</t>
  </si>
  <si>
    <t>916131213.2</t>
  </si>
  <si>
    <t>Osazení silničního obrubníku betonového stojatého s boční opěrou do lože z betonu prostého C20/25</t>
  </si>
  <si>
    <t>m</t>
  </si>
  <si>
    <t>-1789841359</t>
  </si>
  <si>
    <t>23</t>
  </si>
  <si>
    <t>592174650</t>
  </si>
  <si>
    <t>obrubník betonový silniční 100x15x25 cm</t>
  </si>
  <si>
    <t>1285317831</t>
  </si>
  <si>
    <t>"výpočet =" 1,01 * 40,0</t>
  </si>
  <si>
    <t>24</t>
  </si>
  <si>
    <t>935112211.2</t>
  </si>
  <si>
    <t>Osazení příkopového žlabu do betonu C20/25 tl 100 mm z betonových tvárnic š 800 mm</t>
  </si>
  <si>
    <t>-784488904</t>
  </si>
  <si>
    <t>"osazení žlabu =" 55 + 21</t>
  </si>
  <si>
    <t>25</t>
  </si>
  <si>
    <t>592275130</t>
  </si>
  <si>
    <t>tvárnice betonová příkopová 33x59x8 cm</t>
  </si>
  <si>
    <t>-1783075970</t>
  </si>
  <si>
    <t>"výpočet =" 76,0 / 0,33 * 1,01</t>
  </si>
  <si>
    <t>26</t>
  </si>
  <si>
    <t>966006132</t>
  </si>
  <si>
    <t>Odstranění značek dopravních nebo orientačních se sloupky s betonovými patkami</t>
  </si>
  <si>
    <t>814792299</t>
  </si>
  <si>
    <t>"demontáž stávajícího sloupku se značkou IP10a - bude osazen zpět =" 1</t>
  </si>
  <si>
    <t>27</t>
  </si>
  <si>
    <t>966008212</t>
  </si>
  <si>
    <t>Bourání odvodňovacího žlabu z betonových příkopových tvárnic š do 800 mm</t>
  </si>
  <si>
    <t>-1258300351</t>
  </si>
  <si>
    <t>997</t>
  </si>
  <si>
    <t>Přesun sutě</t>
  </si>
  <si>
    <t>28</t>
  </si>
  <si>
    <t>997221551</t>
  </si>
  <si>
    <t>Vodorovná doprava suti ze sypkých materiálů do 1 km</t>
  </si>
  <si>
    <t>-589400301</t>
  </si>
  <si>
    <t>"recyklát na mezideponii a na skládku =" 0,256 * 310,0</t>
  </si>
  <si>
    <t>"recyklát z mezideponie k dalšímu využití - vrstva z recyklátu na pozemku č. 114 =" 310,0 * 0,05 * 2,0</t>
  </si>
  <si>
    <t>"recyklát  z mezideponie k dalšímu využití - na krajnici =" 17 * 0,05 * 2,0</t>
  </si>
  <si>
    <t>29</t>
  </si>
  <si>
    <t>997221559</t>
  </si>
  <si>
    <t>Příplatek ZKD 1 km u vodorovné dopravy suti ze sypkých materiálů</t>
  </si>
  <si>
    <t>2127730053</t>
  </si>
  <si>
    <t>"přebytečný recyklát na skládku =" (15-1) * (79,36 - 31,0 - 1,7 - 1,0)</t>
  </si>
  <si>
    <t>30</t>
  </si>
  <si>
    <t>997221571</t>
  </si>
  <si>
    <t>Vodorovná doprava vybouraných hmot do 1 km</t>
  </si>
  <si>
    <t>1940195683</t>
  </si>
  <si>
    <t>"vybourané žlaby =" 0,350 * 28,0</t>
  </si>
  <si>
    <t>31</t>
  </si>
  <si>
    <t>997221579</t>
  </si>
  <si>
    <t>Příplatek ZKD 1 km u vodorovné dopravy vybouraných hmot</t>
  </si>
  <si>
    <t>670587483</t>
  </si>
  <si>
    <t>"vybourané žlaby =" (15-1) * 9,80</t>
  </si>
  <si>
    <t>32</t>
  </si>
  <si>
    <t>997221611</t>
  </si>
  <si>
    <t>Nakládání suti na dopravní prostředky pro vodorovnou dopravu</t>
  </si>
  <si>
    <t>-1629948331</t>
  </si>
  <si>
    <t>"naložení recyklátu na mezideponii - pro vrstvu z R-materiálu =" 31,0</t>
  </si>
  <si>
    <t>"naložení recyklátu na mezideponii - pro krajnici z R-materiálu =" 1,7</t>
  </si>
  <si>
    <t>33</t>
  </si>
  <si>
    <t>997221815</t>
  </si>
  <si>
    <t>Poplatek za uložení betonového odpadu na skládce (skládkovné)</t>
  </si>
  <si>
    <t>-1640840639</t>
  </si>
  <si>
    <t>"vybourané žlaby =" 9,80</t>
  </si>
  <si>
    <t>34</t>
  </si>
  <si>
    <t>997221845</t>
  </si>
  <si>
    <t>Poplatek za uložení odpadu z asfaltových povrchů na skládce (skládkovné)</t>
  </si>
  <si>
    <t>-2141892789</t>
  </si>
  <si>
    <t>přebytečný recyklát na skládku</t>
  </si>
  <si>
    <t>"vyfrézováno celkem =" 79,36</t>
  </si>
  <si>
    <t>"odpočet - vrstva R-materiálu na pozemku č. 114 =" -31,0</t>
  </si>
  <si>
    <t>"odpočet - vrstva R-materiálu mimo pozemek č. 114 (viz rozpočet část 2) =" -1,0</t>
  </si>
  <si>
    <t>"krajnice =" -1,7</t>
  </si>
  <si>
    <t>998</t>
  </si>
  <si>
    <t>Přesun hmot</t>
  </si>
  <si>
    <t>35</t>
  </si>
  <si>
    <t>998225111</t>
  </si>
  <si>
    <t>Přesun hmot pro pozemní komunikace s krytem z kamene, monolitickým betonovým nebo živičným</t>
  </si>
  <si>
    <t>-1634686</t>
  </si>
  <si>
    <t>2 - Část 2 - mimo pozemek č. 114</t>
  </si>
  <si>
    <t>-939156891</t>
  </si>
  <si>
    <t>113202111</t>
  </si>
  <si>
    <t>Vytrhání obrub krajníků obrubníků stojatých</t>
  </si>
  <si>
    <t>825939795</t>
  </si>
  <si>
    <t>"vybourání silniční obruby =" 7,0</t>
  </si>
  <si>
    <t>435596791</t>
  </si>
  <si>
    <t>"komunikace =" 10,0</t>
  </si>
  <si>
    <t>"chodník =" 4 + 2</t>
  </si>
  <si>
    <t>-63273315</t>
  </si>
  <si>
    <t>"plocha odečtena ze situace =" 10,0</t>
  </si>
  <si>
    <t>907613950</t>
  </si>
  <si>
    <t>zbytkové množství 0,3 kg/m2</t>
  </si>
  <si>
    <t>-1503612118</t>
  </si>
  <si>
    <t>ACO 11</t>
  </si>
  <si>
    <t>973516516</t>
  </si>
  <si>
    <t>2004360442</t>
  </si>
  <si>
    <t>-1689787855</t>
  </si>
  <si>
    <t>"výpočet =" 1,01 * 7,0</t>
  </si>
  <si>
    <t>919121212</t>
  </si>
  <si>
    <t>Těsnění spár zálivkou za studena pro komůrky š 10 mm hl 20 mm bez těsnicího profilu</t>
  </si>
  <si>
    <t>1112341867</t>
  </si>
  <si>
    <t>919735112</t>
  </si>
  <si>
    <t>Řezání stávajícího živičného krytu hl do 100 mm</t>
  </si>
  <si>
    <t>1046364410</t>
  </si>
  <si>
    <t>-250789593</t>
  </si>
  <si>
    <t>"recyklát na mezideponii a na skládku =" 0,256 * 10,0</t>
  </si>
  <si>
    <t>"dovoz recyklátu z mezideponie =" 1,0</t>
  </si>
  <si>
    <t>217620245</t>
  </si>
  <si>
    <t>"přebytečný recyklát na skládku =" (15-1) * 2,56</t>
  </si>
  <si>
    <t>1265589684</t>
  </si>
  <si>
    <t>"vybourané obruby =" 0,205 * 7,0</t>
  </si>
  <si>
    <t>1142615825</t>
  </si>
  <si>
    <t>"vybourané obruby =" (15-1) * 1,435</t>
  </si>
  <si>
    <t>1747472845</t>
  </si>
  <si>
    <t>"naložení recyklátu na mezideponii =" 10,0 * 0,05 * 2,0</t>
  </si>
  <si>
    <t>1502238738</t>
  </si>
  <si>
    <t>"vybourané obruby =" 1,435</t>
  </si>
  <si>
    <t>1492577429</t>
  </si>
  <si>
    <t>"přebytečný recyklát na skládku=" 2,56</t>
  </si>
  <si>
    <t>998223011</t>
  </si>
  <si>
    <t>Přesun hmot pro pozemní komunikace s krytem dlážděným</t>
  </si>
  <si>
    <t>-1653958064</t>
  </si>
  <si>
    <t>1) Rekapitulace stavby</t>
  </si>
  <si>
    <t>2) Rekapitulace objektů stavby a soupisů prací</t>
  </si>
  <si>
    <t>/</t>
  </si>
  <si>
    <t>1) Krycí list soupisu</t>
  </si>
  <si>
    <t>2) Rekapitulace</t>
  </si>
  <si>
    <t>3) Soupis prací</t>
  </si>
  <si>
    <t>Rekapitulace stavby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</si>
  <si>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</si>
  <si>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</si>
  <si>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</si>
  <si>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</si>
  <si>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family val="2"/>
        <charset val="238"/>
      </rPr>
      <t xml:space="preserve">Rekapitulace stavby </t>
    </r>
    <r>
      <rPr>
        <sz val="9"/>
        <rFont val="Trebuchet MS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</si>
  <si>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family val="2"/>
        <charset val="238"/>
      </rPr>
      <t>Rekapitulace stavby</t>
    </r>
    <r>
      <rPr>
        <sz val="9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</si>
  <si>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</si>
  <si>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family val="2"/>
        <charset val="238"/>
      </rPr>
      <t>Rekapitulace objektů stavby a soupisů prací</t>
    </r>
    <r>
      <rPr>
        <sz val="9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</si>
  <si>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</si>
  <si>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</si>
  <si>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</si>
  <si>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</si>
  <si>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</si>
  <si>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</si>
  <si>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</si>
  <si>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</si>
  <si>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</si>
  <si>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</si>
  <si>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</si>
  <si>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</si>
  <si>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</si>
  <si>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family val="2"/>
        <charset val="238"/>
      </rPr>
      <t>Krycí list soupisu</t>
    </r>
    <r>
      <rPr>
        <sz val="9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</si>
  <si>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</si>
  <si>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family val="2"/>
        <charset val="238"/>
      </rPr>
      <t>Rekapitulace členění soupisu prací</t>
    </r>
    <r>
      <rPr>
        <sz val="9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</si>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</sst>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9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8"/>
      <color rgb="FF003366"/>
      <name val="Trebuchet MS"/>
    </font>
    <font>
      <sz val="10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sz val="8"/>
      <color rgb="FF800080"/>
      <name val="Trebuchet MS"/>
    </font>
    <font>
      <i/>
      <sz val="8"/>
      <color rgb="FF0000FF"/>
      <name val="Trebuchet MS"/>
    </font>
    <font>
      <sz val="8"/>
      <color rgb="FFFF0000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z val="8"/>
      <name val="Trebuchet MS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9"/>
      <name val="Trebuchet MS"/>
      <family val="2"/>
      <charset val="238"/>
    </font>
    <font>
      <i/>
      <sz val="9"/>
      <name val="Trebuchet MS"/>
      <family val="2"/>
      <charset val="238"/>
    </font>
    <font>
      <b/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5" fillId="0" borderId="0" applyNumberFormat="0" applyFill="0" applyBorder="0" applyAlignment="0" applyProtection="0"/>
    <xf numFmtId="0" fontId="40" fillId="0" borderId="0" applyAlignment="0">
      <alignment vertical="top" wrapText="1"/>
      <protection locked="0"/>
    </xf>
  </cellStyleXfs>
  <cellXfs count="39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12" fillId="0" borderId="0" xfId="0" applyFont="1" applyBorder="1" applyAlignment="1" applyProtection="1">
      <alignment horizontal="left" vertical="center"/>
    </xf>
    <xf numFmtId="0" fontId="0" fillId="0" borderId="5" xfId="0" applyBorder="1" applyProtection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5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7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center" vertical="center"/>
    </xf>
    <xf numFmtId="0" fontId="0" fillId="4" borderId="5" xfId="0" applyFont="1" applyFill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</xf>
    <xf numFmtId="0" fontId="0" fillId="0" borderId="18" xfId="0" applyFont="1" applyBorder="1" applyAlignment="1" applyProtection="1">
      <alignment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20" xfId="0" applyFont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19" fillId="0" borderId="17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8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5" fillId="0" borderId="17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8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5" fillId="0" borderId="22" xfId="0" applyNumberFormat="1" applyFont="1" applyBorder="1" applyAlignment="1" applyProtection="1">
      <alignment vertical="center"/>
    </xf>
    <xf numFmtId="4" fontId="25" fillId="0" borderId="23" xfId="0" applyNumberFormat="1" applyFont="1" applyBorder="1" applyAlignment="1" applyProtection="1">
      <alignment vertical="center"/>
    </xf>
    <xf numFmtId="166" fontId="25" fillId="0" borderId="23" xfId="0" applyNumberFormat="1" applyFont="1" applyBorder="1" applyAlignment="1" applyProtection="1">
      <alignment vertical="center"/>
    </xf>
    <xf numFmtId="4" fontId="25" fillId="0" borderId="24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5" xfId="0" applyFont="1" applyBorder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</xf>
    <xf numFmtId="0" fontId="17" fillId="0" borderId="0" xfId="0" applyFont="1" applyBorder="1" applyAlignment="1" applyProtection="1">
      <alignment horizontal="left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3" fillId="5" borderId="9" xfId="0" applyFont="1" applyFill="1" applyBorder="1" applyAlignment="1" applyProtection="1">
      <alignment horizontal="right" vertical="center"/>
    </xf>
    <xf numFmtId="0" fontId="3" fillId="5" borderId="9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  <protection locked="0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2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5" xfId="0" applyFont="1" applyFill="1" applyBorder="1" applyAlignment="1" applyProtection="1">
      <alignment vertical="center"/>
    </xf>
    <xf numFmtId="0" fontId="26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left" vertical="center"/>
    </xf>
    <xf numFmtId="0" fontId="5" fillId="0" borderId="23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vertical="center"/>
      <protection locked="0"/>
    </xf>
    <xf numFmtId="4" fontId="5" fillId="0" borderId="23" xfId="0" applyNumberFormat="1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center" vertical="center" wrapText="1"/>
    </xf>
    <xf numFmtId="0" fontId="2" fillId="5" borderId="19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7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0" fillId="0" borderId="0" xfId="0" applyNumberFormat="1" applyFont="1" applyAlignment="1" applyProtection="1"/>
    <xf numFmtId="166" fontId="28" fillId="0" borderId="15" xfId="0" applyNumberFormat="1" applyFont="1" applyBorder="1" applyAlignment="1" applyProtection="1"/>
    <xf numFmtId="166" fontId="28" fillId="0" borderId="16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6" fillId="0" borderId="4" xfId="0" applyFont="1" applyBorder="1" applyAlignment="1" applyProtection="1"/>
    <xf numFmtId="0" fontId="6" fillId="0" borderId="0" xfId="0" applyFont="1" applyAlignment="1" applyProtection="1"/>
    <xf numFmtId="0" fontId="6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6" fillId="0" borderId="0" xfId="0" applyFont="1" applyAlignment="1" applyProtection="1">
      <protection locked="0"/>
    </xf>
    <xf numFmtId="4" fontId="5" fillId="0" borderId="0" xfId="0" applyNumberFormat="1" applyFont="1" applyBorder="1" applyAlignment="1" applyProtection="1"/>
    <xf numFmtId="0" fontId="6" fillId="0" borderId="4" xfId="0" applyFont="1" applyBorder="1" applyAlignment="1"/>
    <xf numFmtId="0" fontId="6" fillId="0" borderId="17" xfId="0" applyFont="1" applyBorder="1" applyAlignment="1" applyProtection="1"/>
    <xf numFmtId="0" fontId="6" fillId="0" borderId="0" xfId="0" applyFont="1" applyBorder="1" applyAlignment="1" applyProtection="1"/>
    <xf numFmtId="166" fontId="6" fillId="0" borderId="0" xfId="0" applyNumberFormat="1" applyFont="1" applyBorder="1" applyAlignment="1" applyProtection="1"/>
    <xf numFmtId="166" fontId="6" fillId="0" borderId="18" xfId="0" applyNumberFormat="1" applyFont="1" applyBorder="1" applyAlignment="1" applyProtection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0" fillId="0" borderId="27" xfId="0" applyFont="1" applyBorder="1" applyAlignment="1" applyProtection="1">
      <alignment horizontal="center" vertical="center"/>
    </xf>
    <xf numFmtId="49" fontId="0" fillId="0" borderId="27" xfId="0" applyNumberFormat="1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center" vertical="center" wrapText="1"/>
    </xf>
    <xf numFmtId="167" fontId="0" fillId="0" borderId="27" xfId="0" applyNumberFormat="1" applyFont="1" applyBorder="1" applyAlignment="1" applyProtection="1">
      <alignment vertical="center"/>
    </xf>
    <xf numFmtId="4" fontId="0" fillId="3" borderId="27" xfId="0" applyNumberFormat="1" applyFont="1" applyFill="1" applyBorder="1" applyAlignment="1" applyProtection="1">
      <alignment vertical="center"/>
      <protection locked="0"/>
    </xf>
    <xf numFmtId="4" fontId="0" fillId="0" borderId="27" xfId="0" applyNumberFormat="1" applyFont="1" applyBorder="1" applyAlignment="1" applyProtection="1">
      <alignment vertical="center"/>
    </xf>
    <xf numFmtId="0" fontId="1" fillId="3" borderId="27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8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0" fillId="0" borderId="0" xfId="0" applyFont="1" applyBorder="1" applyAlignment="1" applyProtection="1">
      <alignment horizontal="left" vertical="center"/>
    </xf>
    <xf numFmtId="0" fontId="31" fillId="0" borderId="0" xfId="0" applyFont="1" applyBorder="1" applyAlignment="1" applyProtection="1">
      <alignment vertical="center" wrapText="1"/>
    </xf>
    <xf numFmtId="0" fontId="30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vertical="center" wrapText="1"/>
    </xf>
    <xf numFmtId="0" fontId="1" fillId="0" borderId="23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vertical="center"/>
    </xf>
    <xf numFmtId="166" fontId="1" fillId="0" borderId="23" xfId="0" applyNumberFormat="1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3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vertical="center"/>
    </xf>
    <xf numFmtId="0" fontId="7" fillId="0" borderId="23" xfId="0" applyFont="1" applyBorder="1" applyAlignment="1" applyProtection="1">
      <alignment vertical="center"/>
      <protection locked="0"/>
    </xf>
    <xf numFmtId="4" fontId="7" fillId="0" borderId="23" xfId="0" applyNumberFormat="1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4" fontId="5" fillId="0" borderId="0" xfId="0" applyNumberFormat="1" applyFont="1" applyAlignment="1" applyProtection="1"/>
    <xf numFmtId="0" fontId="7" fillId="0" borderId="0" xfId="0" applyFont="1" applyBorder="1" applyAlignment="1" applyProtection="1">
      <alignment horizontal="left"/>
    </xf>
    <xf numFmtId="4" fontId="7" fillId="0" borderId="0" xfId="0" applyNumberFormat="1" applyFont="1" applyBorder="1" applyAlignment="1" applyProtection="1"/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17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7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7" xfId="0" applyFont="1" applyBorder="1" applyAlignment="1" applyProtection="1">
      <alignment horizontal="center" vertical="center"/>
    </xf>
    <xf numFmtId="49" fontId="33" fillId="0" borderId="27" xfId="0" applyNumberFormat="1" applyFont="1" applyBorder="1" applyAlignment="1" applyProtection="1">
      <alignment horizontal="left" vertical="center" wrapText="1"/>
    </xf>
    <xf numFmtId="0" fontId="33" fillId="0" borderId="27" xfId="0" applyFont="1" applyBorder="1" applyAlignment="1" applyProtection="1">
      <alignment horizontal="left" vertical="center" wrapText="1"/>
    </xf>
    <xf numFmtId="0" fontId="33" fillId="0" borderId="27" xfId="0" applyFont="1" applyBorder="1" applyAlignment="1" applyProtection="1">
      <alignment horizontal="center" vertical="center" wrapText="1"/>
    </xf>
    <xf numFmtId="167" fontId="33" fillId="0" borderId="27" xfId="0" applyNumberFormat="1" applyFont="1" applyBorder="1" applyAlignment="1" applyProtection="1">
      <alignment vertical="center"/>
    </xf>
    <xf numFmtId="4" fontId="33" fillId="3" borderId="27" xfId="0" applyNumberFormat="1" applyFont="1" applyFill="1" applyBorder="1" applyAlignment="1" applyProtection="1">
      <alignment vertical="center"/>
      <protection locked="0"/>
    </xf>
    <xf numFmtId="4" fontId="33" fillId="0" borderId="27" xfId="0" applyNumberFormat="1" applyFont="1" applyBorder="1" applyAlignment="1" applyProtection="1">
      <alignment vertical="center"/>
    </xf>
    <xf numFmtId="0" fontId="33" fillId="0" borderId="4" xfId="0" applyFont="1" applyBorder="1" applyAlignment="1">
      <alignment vertical="center"/>
    </xf>
    <xf numFmtId="0" fontId="33" fillId="3" borderId="27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4" fillId="0" borderId="0" xfId="0" applyFont="1" applyBorder="1" applyAlignment="1" applyProtection="1">
      <alignment horizontal="left" vertical="center"/>
    </xf>
    <xf numFmtId="0" fontId="34" fillId="0" borderId="0" xfId="0" applyFont="1" applyBorder="1" applyAlignment="1" applyProtection="1">
      <alignment horizontal="left" vertical="center" wrapText="1"/>
    </xf>
    <xf numFmtId="167" fontId="10" fillId="0" borderId="0" xfId="0" applyNumberFormat="1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7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35" fillId="2" borderId="0" xfId="1" applyFill="1"/>
    <xf numFmtId="0" fontId="36" fillId="0" borderId="0" xfId="1" applyFont="1" applyAlignment="1">
      <alignment horizontal="center" vertical="center"/>
    </xf>
    <xf numFmtId="0" fontId="37" fillId="2" borderId="0" xfId="0" applyFont="1" applyFill="1" applyAlignment="1">
      <alignment horizontal="left" vertical="center"/>
    </xf>
    <xf numFmtId="0" fontId="38" fillId="2" borderId="0" xfId="0" applyFont="1" applyFill="1" applyAlignment="1">
      <alignment vertical="center"/>
    </xf>
    <xf numFmtId="0" fontId="39" fillId="2" borderId="0" xfId="1" applyFont="1" applyFill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38" fillId="2" borderId="0" xfId="0" applyFont="1" applyFill="1" applyAlignment="1" applyProtection="1">
      <alignment vertical="center"/>
    </xf>
    <xf numFmtId="0" fontId="37" fillId="2" borderId="0" xfId="0" applyFont="1" applyFill="1" applyAlignment="1" applyProtection="1">
      <alignment horizontal="left" vertical="center"/>
    </xf>
    <xf numFmtId="0" fontId="39" fillId="2" borderId="0" xfId="1" applyFont="1" applyFill="1" applyAlignment="1" applyProtection="1">
      <alignment vertical="center"/>
    </xf>
    <xf numFmtId="0" fontId="38" fillId="2" borderId="0" xfId="0" applyFont="1" applyFill="1" applyAlignment="1" applyProtection="1">
      <alignment vertical="center"/>
      <protection locked="0"/>
    </xf>
    <xf numFmtId="0" fontId="40" fillId="0" borderId="0" xfId="2" applyAlignment="1">
      <alignment vertical="top"/>
      <protection locked="0"/>
    </xf>
    <xf numFmtId="0" fontId="41" fillId="0" borderId="28" xfId="2" applyFont="1" applyBorder="1" applyAlignment="1">
      <alignment vertical="center" wrapText="1"/>
      <protection locked="0"/>
    </xf>
    <xf numFmtId="0" fontId="41" fillId="0" borderId="29" xfId="2" applyFont="1" applyBorder="1" applyAlignment="1">
      <alignment vertical="center" wrapText="1"/>
      <protection locked="0"/>
    </xf>
    <xf numFmtId="0" fontId="41" fillId="0" borderId="30" xfId="2" applyFont="1" applyBorder="1" applyAlignment="1">
      <alignment vertical="center" wrapText="1"/>
      <protection locked="0"/>
    </xf>
    <xf numFmtId="0" fontId="41" fillId="0" borderId="31" xfId="2" applyFont="1" applyBorder="1" applyAlignment="1">
      <alignment horizontal="center" vertical="center" wrapText="1"/>
      <protection locked="0"/>
    </xf>
    <xf numFmtId="0" fontId="41" fillId="0" borderId="32" xfId="2" applyFont="1" applyBorder="1" applyAlignment="1">
      <alignment horizontal="center" vertical="center" wrapText="1"/>
      <protection locked="0"/>
    </xf>
    <xf numFmtId="0" fontId="40" fillId="0" borderId="0" xfId="2" applyAlignment="1">
      <alignment horizontal="center" vertical="center"/>
      <protection locked="0"/>
    </xf>
    <xf numFmtId="0" fontId="41" fillId="0" borderId="31" xfId="2" applyFont="1" applyBorder="1" applyAlignment="1">
      <alignment vertical="center" wrapText="1"/>
      <protection locked="0"/>
    </xf>
    <xf numFmtId="0" fontId="41" fillId="0" borderId="32" xfId="2" applyFont="1" applyBorder="1" applyAlignment="1">
      <alignment vertical="center" wrapText="1"/>
      <protection locked="0"/>
    </xf>
    <xf numFmtId="0" fontId="43" fillId="0" borderId="0" xfId="2" applyFont="1" applyBorder="1" applyAlignment="1">
      <alignment horizontal="left" vertical="center" wrapText="1"/>
      <protection locked="0"/>
    </xf>
    <xf numFmtId="0" fontId="44" fillId="0" borderId="31" xfId="2" applyFont="1" applyBorder="1" applyAlignment="1">
      <alignment vertical="center" wrapText="1"/>
      <protection locked="0"/>
    </xf>
    <xf numFmtId="0" fontId="44" fillId="0" borderId="0" xfId="2" applyFont="1" applyBorder="1" applyAlignment="1">
      <alignment horizontal="left" vertical="center" wrapText="1"/>
      <protection locked="0"/>
    </xf>
    <xf numFmtId="0" fontId="44" fillId="0" borderId="0" xfId="2" applyFont="1" applyBorder="1" applyAlignment="1">
      <alignment vertical="center" wrapText="1"/>
      <protection locked="0"/>
    </xf>
    <xf numFmtId="0" fontId="44" fillId="0" borderId="0" xfId="2" applyFont="1" applyBorder="1" applyAlignment="1">
      <alignment vertical="center"/>
      <protection locked="0"/>
    </xf>
    <xf numFmtId="0" fontId="44" fillId="0" borderId="0" xfId="2" applyFont="1" applyBorder="1" applyAlignment="1">
      <alignment horizontal="left" vertical="center"/>
      <protection locked="0"/>
    </xf>
    <xf numFmtId="49" fontId="44" fillId="0" borderId="0" xfId="2" applyNumberFormat="1" applyFont="1" applyBorder="1" applyAlignment="1">
      <alignment vertical="center" wrapText="1"/>
      <protection locked="0"/>
    </xf>
    <xf numFmtId="0" fontId="41" fillId="0" borderId="34" xfId="2" applyFont="1" applyBorder="1" applyAlignment="1">
      <alignment vertical="center" wrapText="1"/>
      <protection locked="0"/>
    </xf>
    <xf numFmtId="0" fontId="47" fillId="0" borderId="33" xfId="2" applyFont="1" applyBorder="1" applyAlignment="1">
      <alignment vertical="center" wrapText="1"/>
      <protection locked="0"/>
    </xf>
    <xf numFmtId="0" fontId="41" fillId="0" borderId="35" xfId="2" applyFont="1" applyBorder="1" applyAlignment="1">
      <alignment vertical="center" wrapText="1"/>
      <protection locked="0"/>
    </xf>
    <xf numFmtId="0" fontId="41" fillId="0" borderId="0" xfId="2" applyFont="1" applyBorder="1" applyAlignment="1">
      <alignment vertical="top"/>
      <protection locked="0"/>
    </xf>
    <xf numFmtId="0" fontId="41" fillId="0" borderId="0" xfId="2" applyFont="1" applyAlignment="1">
      <alignment vertical="top"/>
      <protection locked="0"/>
    </xf>
    <xf numFmtId="0" fontId="41" fillId="0" borderId="28" xfId="2" applyFont="1" applyBorder="1" applyAlignment="1">
      <alignment horizontal="left" vertical="center"/>
      <protection locked="0"/>
    </xf>
    <xf numFmtId="0" fontId="41" fillId="0" borderId="29" xfId="2" applyFont="1" applyBorder="1" applyAlignment="1">
      <alignment horizontal="left" vertical="center"/>
      <protection locked="0"/>
    </xf>
    <xf numFmtId="0" fontId="41" fillId="0" borderId="30" xfId="2" applyFont="1" applyBorder="1" applyAlignment="1">
      <alignment horizontal="left" vertical="center"/>
      <protection locked="0"/>
    </xf>
    <xf numFmtId="0" fontId="41" fillId="0" borderId="31" xfId="2" applyFont="1" applyBorder="1" applyAlignment="1">
      <alignment horizontal="left" vertical="center"/>
      <protection locked="0"/>
    </xf>
    <xf numFmtId="0" fontId="41" fillId="0" borderId="32" xfId="2" applyFont="1" applyBorder="1" applyAlignment="1">
      <alignment horizontal="left" vertical="center"/>
      <protection locked="0"/>
    </xf>
    <xf numFmtId="0" fontId="43" fillId="0" borderId="0" xfId="2" applyFont="1" applyBorder="1" applyAlignment="1">
      <alignment horizontal="left" vertical="center"/>
      <protection locked="0"/>
    </xf>
    <xf numFmtId="0" fontId="48" fillId="0" borderId="0" xfId="2" applyFont="1" applyAlignment="1">
      <alignment horizontal="left" vertical="center"/>
      <protection locked="0"/>
    </xf>
    <xf numFmtId="0" fontId="43" fillId="0" borderId="33" xfId="2" applyFont="1" applyBorder="1" applyAlignment="1">
      <alignment horizontal="left" vertical="center"/>
      <protection locked="0"/>
    </xf>
    <xf numFmtId="0" fontId="43" fillId="0" borderId="33" xfId="2" applyFont="1" applyBorder="1" applyAlignment="1">
      <alignment horizontal="center" vertical="center"/>
      <protection locked="0"/>
    </xf>
    <xf numFmtId="0" fontId="48" fillId="0" borderId="33" xfId="2" applyFont="1" applyBorder="1" applyAlignment="1">
      <alignment horizontal="left" vertical="center"/>
      <protection locked="0"/>
    </xf>
    <xf numFmtId="0" fontId="46" fillId="0" borderId="0" xfId="2" applyFont="1" applyBorder="1" applyAlignment="1">
      <alignment horizontal="left" vertical="center"/>
      <protection locked="0"/>
    </xf>
    <xf numFmtId="0" fontId="44" fillId="0" borderId="0" xfId="2" applyFont="1" applyAlignment="1">
      <alignment horizontal="left" vertical="center"/>
      <protection locked="0"/>
    </xf>
    <xf numFmtId="0" fontId="44" fillId="0" borderId="0" xfId="2" applyFont="1" applyBorder="1" applyAlignment="1">
      <alignment horizontal="center" vertical="center"/>
      <protection locked="0"/>
    </xf>
    <xf numFmtId="0" fontId="44" fillId="0" borderId="31" xfId="2" applyFont="1" applyBorder="1" applyAlignment="1">
      <alignment horizontal="left" vertical="center"/>
      <protection locked="0"/>
    </xf>
    <xf numFmtId="0" fontId="44" fillId="0" borderId="0" xfId="2" applyFont="1" applyFill="1" applyBorder="1" applyAlignment="1">
      <alignment horizontal="left" vertical="center"/>
      <protection locked="0"/>
    </xf>
    <xf numFmtId="0" fontId="44" fillId="0" borderId="0" xfId="2" applyFont="1" applyFill="1" applyBorder="1" applyAlignment="1">
      <alignment horizontal="center" vertical="center"/>
      <protection locked="0"/>
    </xf>
    <xf numFmtId="0" fontId="41" fillId="0" borderId="34" xfId="2" applyFont="1" applyBorder="1" applyAlignment="1">
      <alignment horizontal="left" vertical="center"/>
      <protection locked="0"/>
    </xf>
    <xf numFmtId="0" fontId="47" fillId="0" borderId="33" xfId="2" applyFont="1" applyBorder="1" applyAlignment="1">
      <alignment horizontal="left" vertical="center"/>
      <protection locked="0"/>
    </xf>
    <xf numFmtId="0" fontId="41" fillId="0" borderId="35" xfId="2" applyFont="1" applyBorder="1" applyAlignment="1">
      <alignment horizontal="left" vertical="center"/>
      <protection locked="0"/>
    </xf>
    <xf numFmtId="0" fontId="41" fillId="0" borderId="0" xfId="2" applyFont="1" applyBorder="1" applyAlignment="1">
      <alignment horizontal="left" vertical="center"/>
      <protection locked="0"/>
    </xf>
    <xf numFmtId="0" fontId="47" fillId="0" borderId="0" xfId="2" applyFont="1" applyBorder="1" applyAlignment="1">
      <alignment horizontal="left" vertical="center"/>
      <protection locked="0"/>
    </xf>
    <xf numFmtId="0" fontId="48" fillId="0" borderId="0" xfId="2" applyFont="1" applyBorder="1" applyAlignment="1">
      <alignment horizontal="left" vertical="center"/>
      <protection locked="0"/>
    </xf>
    <xf numFmtId="0" fontId="44" fillId="0" borderId="33" xfId="2" applyFont="1" applyBorder="1" applyAlignment="1">
      <alignment horizontal="left" vertical="center"/>
      <protection locked="0"/>
    </xf>
    <xf numFmtId="0" fontId="41" fillId="0" borderId="0" xfId="2" applyFont="1" applyBorder="1" applyAlignment="1">
      <alignment horizontal="left" vertical="center" wrapText="1"/>
      <protection locked="0"/>
    </xf>
    <xf numFmtId="0" fontId="44" fillId="0" borderId="0" xfId="2" applyFont="1" applyBorder="1" applyAlignment="1">
      <alignment horizontal="center" vertical="center" wrapText="1"/>
      <protection locked="0"/>
    </xf>
    <xf numFmtId="0" fontId="41" fillId="0" borderId="28" xfId="2" applyFont="1" applyBorder="1" applyAlignment="1">
      <alignment horizontal="left" vertical="center" wrapText="1"/>
      <protection locked="0"/>
    </xf>
    <xf numFmtId="0" fontId="41" fillId="0" borderId="29" xfId="2" applyFont="1" applyBorder="1" applyAlignment="1">
      <alignment horizontal="left" vertical="center" wrapText="1"/>
      <protection locked="0"/>
    </xf>
    <xf numFmtId="0" fontId="41" fillId="0" borderId="30" xfId="2" applyFont="1" applyBorder="1" applyAlignment="1">
      <alignment horizontal="left" vertical="center" wrapText="1"/>
      <protection locked="0"/>
    </xf>
    <xf numFmtId="0" fontId="41" fillId="0" borderId="31" xfId="2" applyFont="1" applyBorder="1" applyAlignment="1">
      <alignment horizontal="left" vertical="center" wrapText="1"/>
      <protection locked="0"/>
    </xf>
    <xf numFmtId="0" fontId="41" fillId="0" borderId="32" xfId="2" applyFont="1" applyBorder="1" applyAlignment="1">
      <alignment horizontal="left" vertical="center" wrapText="1"/>
      <protection locked="0"/>
    </xf>
    <xf numFmtId="0" fontId="48" fillId="0" borderId="31" xfId="2" applyFont="1" applyBorder="1" applyAlignment="1">
      <alignment horizontal="left" vertical="center" wrapText="1"/>
      <protection locked="0"/>
    </xf>
    <xf numFmtId="0" fontId="48" fillId="0" borderId="32" xfId="2" applyFont="1" applyBorder="1" applyAlignment="1">
      <alignment horizontal="left" vertical="center" wrapText="1"/>
      <protection locked="0"/>
    </xf>
    <xf numFmtId="0" fontId="44" fillId="0" borderId="31" xfId="2" applyFont="1" applyBorder="1" applyAlignment="1">
      <alignment horizontal="left" vertical="center" wrapText="1"/>
      <protection locked="0"/>
    </xf>
    <xf numFmtId="0" fontId="44" fillId="0" borderId="32" xfId="2" applyFont="1" applyBorder="1" applyAlignment="1">
      <alignment horizontal="left" vertical="center" wrapText="1"/>
      <protection locked="0"/>
    </xf>
    <xf numFmtId="0" fontId="44" fillId="0" borderId="32" xfId="2" applyFont="1" applyBorder="1" applyAlignment="1">
      <alignment horizontal="left" vertical="center"/>
      <protection locked="0"/>
    </xf>
    <xf numFmtId="0" fontId="44" fillId="0" borderId="34" xfId="2" applyFont="1" applyBorder="1" applyAlignment="1">
      <alignment horizontal="left" vertical="center" wrapText="1"/>
      <protection locked="0"/>
    </xf>
    <xf numFmtId="0" fontId="44" fillId="0" borderId="33" xfId="2" applyFont="1" applyBorder="1" applyAlignment="1">
      <alignment horizontal="left" vertical="center" wrapText="1"/>
      <protection locked="0"/>
    </xf>
    <xf numFmtId="0" fontId="44" fillId="0" borderId="35" xfId="2" applyFont="1" applyBorder="1" applyAlignment="1">
      <alignment horizontal="left" vertical="center" wrapText="1"/>
      <protection locked="0"/>
    </xf>
    <xf numFmtId="0" fontId="44" fillId="0" borderId="0" xfId="2" applyFont="1" applyBorder="1" applyAlignment="1">
      <alignment horizontal="left" vertical="top"/>
      <protection locked="0"/>
    </xf>
    <xf numFmtId="0" fontId="44" fillId="0" borderId="0" xfId="2" applyFont="1" applyBorder="1" applyAlignment="1">
      <alignment horizontal="center" vertical="top"/>
      <protection locked="0"/>
    </xf>
    <xf numFmtId="0" fontId="44" fillId="0" borderId="34" xfId="2" applyFont="1" applyBorder="1" applyAlignment="1">
      <alignment horizontal="left" vertical="center"/>
      <protection locked="0"/>
    </xf>
    <xf numFmtId="0" fontId="44" fillId="0" borderId="35" xfId="2" applyFont="1" applyBorder="1" applyAlignment="1">
      <alignment horizontal="left" vertical="center"/>
      <protection locked="0"/>
    </xf>
    <xf numFmtId="0" fontId="48" fillId="0" borderId="0" xfId="2" applyFont="1" applyAlignment="1">
      <alignment vertical="center"/>
      <protection locked="0"/>
    </xf>
    <xf numFmtId="0" fontId="43" fillId="0" borderId="0" xfId="2" applyFont="1" applyBorder="1" applyAlignment="1">
      <alignment vertical="center"/>
      <protection locked="0"/>
    </xf>
    <xf numFmtId="0" fontId="48" fillId="0" borderId="33" xfId="2" applyFont="1" applyBorder="1" applyAlignment="1">
      <alignment vertical="center"/>
      <protection locked="0"/>
    </xf>
    <xf numFmtId="0" fontId="43" fillId="0" borderId="33" xfId="2" applyFont="1" applyBorder="1" applyAlignment="1">
      <alignment vertical="center"/>
      <protection locked="0"/>
    </xf>
    <xf numFmtId="0" fontId="40" fillId="0" borderId="0" xfId="2" applyBorder="1" applyAlignment="1">
      <alignment vertical="top"/>
      <protection locked="0"/>
    </xf>
    <xf numFmtId="49" fontId="44" fillId="0" borderId="0" xfId="2" applyNumberFormat="1" applyFont="1" applyBorder="1" applyAlignment="1">
      <alignment horizontal="left" vertical="center"/>
      <protection locked="0"/>
    </xf>
    <xf numFmtId="0" fontId="40" fillId="0" borderId="33" xfId="2" applyBorder="1" applyAlignment="1">
      <alignment vertical="top"/>
      <protection locked="0"/>
    </xf>
    <xf numFmtId="0" fontId="43" fillId="0" borderId="33" xfId="2" applyFont="1" applyBorder="1" applyAlignment="1">
      <alignment horizontal="left"/>
      <protection locked="0"/>
    </xf>
    <xf numFmtId="0" fontId="48" fillId="0" borderId="33" xfId="2" applyFont="1" applyBorder="1" applyAlignment="1">
      <protection locked="0"/>
    </xf>
    <xf numFmtId="0" fontId="41" fillId="0" borderId="31" xfId="2" applyFont="1" applyBorder="1" applyAlignment="1">
      <alignment vertical="top"/>
      <protection locked="0"/>
    </xf>
    <xf numFmtId="0" fontId="41" fillId="0" borderId="32" xfId="2" applyFont="1" applyBorder="1" applyAlignment="1">
      <alignment vertical="top"/>
      <protection locked="0"/>
    </xf>
    <xf numFmtId="0" fontId="41" fillId="0" borderId="0" xfId="2" applyFont="1" applyBorder="1" applyAlignment="1">
      <alignment horizontal="center" vertical="center"/>
      <protection locked="0"/>
    </xf>
    <xf numFmtId="0" fontId="41" fillId="0" borderId="0" xfId="2" applyFont="1" applyBorder="1" applyAlignment="1">
      <alignment horizontal="left" vertical="top"/>
      <protection locked="0"/>
    </xf>
    <xf numFmtId="0" fontId="41" fillId="0" borderId="34" xfId="2" applyFont="1" applyBorder="1" applyAlignment="1">
      <alignment vertical="top"/>
      <protection locked="0"/>
    </xf>
    <xf numFmtId="0" fontId="41" fillId="0" borderId="33" xfId="2" applyFont="1" applyBorder="1" applyAlignment="1">
      <alignment vertical="top"/>
      <protection locked="0"/>
    </xf>
    <xf numFmtId="0" fontId="41" fillId="0" borderId="35" xfId="2" applyFont="1" applyBorder="1" applyAlignment="1">
      <alignment vertical="top"/>
      <protection locked="0"/>
    </xf>
    <xf numFmtId="0" fontId="16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4" fontId="17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6" fillId="0" borderId="0" xfId="0" applyNumberFormat="1" applyFont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4" fontId="3" fillId="4" borderId="9" xfId="0" applyNumberFormat="1" applyFont="1" applyFill="1" applyBorder="1" applyAlignment="1" applyProtection="1">
      <alignment vertical="center"/>
    </xf>
    <xf numFmtId="0" fontId="0" fillId="4" borderId="10" xfId="0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9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</xf>
    <xf numFmtId="0" fontId="2" fillId="5" borderId="8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center" wrapText="1"/>
    </xf>
    <xf numFmtId="4" fontId="20" fillId="0" borderId="0" xfId="0" applyNumberFormat="1" applyFont="1" applyAlignment="1" applyProtection="1">
      <alignment horizontal="right" vertical="center"/>
    </xf>
    <xf numFmtId="4" fontId="2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 wrapText="1"/>
    </xf>
    <xf numFmtId="0" fontId="39" fillId="2" borderId="0" xfId="1" applyFont="1" applyFill="1" applyAlignment="1">
      <alignment vertical="center"/>
    </xf>
    <xf numFmtId="0" fontId="15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 wrapText="1"/>
    </xf>
    <xf numFmtId="0" fontId="44" fillId="0" borderId="0" xfId="2" applyFont="1" applyBorder="1" applyAlignment="1">
      <alignment horizontal="left" vertical="center" wrapText="1"/>
      <protection locked="0"/>
    </xf>
    <xf numFmtId="0" fontId="42" fillId="0" borderId="0" xfId="2" applyFont="1" applyBorder="1" applyAlignment="1">
      <alignment horizontal="center" vertical="center" wrapText="1"/>
      <protection locked="0"/>
    </xf>
    <xf numFmtId="0" fontId="43" fillId="0" borderId="33" xfId="2" applyFont="1" applyBorder="1" applyAlignment="1">
      <alignment horizontal="left" wrapText="1"/>
      <protection locked="0"/>
    </xf>
    <xf numFmtId="0" fontId="42" fillId="0" borderId="0" xfId="2" applyFont="1" applyBorder="1" applyAlignment="1">
      <alignment horizontal="center" vertical="center"/>
      <protection locked="0"/>
    </xf>
    <xf numFmtId="49" fontId="44" fillId="0" borderId="0" xfId="2" applyNumberFormat="1" applyFont="1" applyBorder="1" applyAlignment="1">
      <alignment horizontal="left" vertical="center" wrapText="1"/>
      <protection locked="0"/>
    </xf>
    <xf numFmtId="0" fontId="44" fillId="0" borderId="0" xfId="2" applyFont="1" applyBorder="1" applyAlignment="1">
      <alignment horizontal="left" vertical="top"/>
      <protection locked="0"/>
    </xf>
    <xf numFmtId="0" fontId="43" fillId="0" borderId="33" xfId="2" applyFont="1" applyBorder="1" applyAlignment="1">
      <alignment horizontal="left"/>
      <protection locked="0"/>
    </xf>
    <xf numFmtId="0" fontId="44" fillId="0" borderId="0" xfId="2" applyFont="1" applyBorder="1" applyAlignment="1">
      <alignment horizontal="left" vertical="center"/>
      <protection locked="0"/>
    </xf>
  </cellXfs>
  <cellStyles count="3">
    <cellStyle name="Hypertextový odkaz" xfId="1" builtinId="8"/>
    <cellStyle name="Normální" xfId="0" builtinId="0" customBuiltin="1"/>
    <cellStyle name="Normální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showGridLines="0" tabSelected="1" workbookViewId="0">
      <pane ySplit="1" topLeftCell="A2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52" width="21.7109375" hidden="1" customWidth="1"/>
    <col min="53" max="53" width="19.140625" hidden="1" customWidth="1"/>
    <col min="54" max="54" width="25" hidden="1" customWidth="1"/>
    <col min="55" max="56" width="19.140625" hidden="1" customWidth="1"/>
    <col min="57" max="57" width="66.42578125" customWidth="1"/>
    <col min="71" max="91" width="9.28515625" hidden="1"/>
  </cols>
  <sheetData>
    <row r="1" spans="1:74" ht="21.3" customHeight="1" x14ac:dyDescent="0.3">
      <c r="A1" s="258" t="s">
        <v>0</v>
      </c>
      <c r="B1" s="259"/>
      <c r="C1" s="259"/>
      <c r="D1" s="260" t="s">
        <v>1</v>
      </c>
      <c r="E1" s="259"/>
      <c r="F1" s="259"/>
      <c r="G1" s="259"/>
      <c r="H1" s="259"/>
      <c r="I1" s="259"/>
      <c r="J1" s="259"/>
      <c r="K1" s="261" t="s">
        <v>391</v>
      </c>
      <c r="L1" s="261"/>
      <c r="M1" s="261"/>
      <c r="N1" s="261"/>
      <c r="O1" s="261"/>
      <c r="P1" s="261"/>
      <c r="Q1" s="261"/>
      <c r="R1" s="261"/>
      <c r="S1" s="261"/>
      <c r="T1" s="259"/>
      <c r="U1" s="259"/>
      <c r="V1" s="259"/>
      <c r="W1" s="261" t="s">
        <v>392</v>
      </c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53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4" t="s">
        <v>2</v>
      </c>
      <c r="BB1" s="14" t="s">
        <v>3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6" t="s">
        <v>4</v>
      </c>
      <c r="BU1" s="16" t="s">
        <v>4</v>
      </c>
      <c r="BV1" s="16" t="s">
        <v>5</v>
      </c>
    </row>
    <row r="2" spans="1:74" ht="36.9" customHeight="1" x14ac:dyDescent="0.3">
      <c r="AR2" s="343"/>
      <c r="AS2" s="343"/>
      <c r="AT2" s="343"/>
      <c r="AU2" s="343"/>
      <c r="AV2" s="343"/>
      <c r="AW2" s="343"/>
      <c r="AX2" s="343"/>
      <c r="AY2" s="343"/>
      <c r="AZ2" s="343"/>
      <c r="BA2" s="343"/>
      <c r="BB2" s="343"/>
      <c r="BC2" s="343"/>
      <c r="BD2" s="343"/>
      <c r="BE2" s="343"/>
      <c r="BS2" s="17" t="s">
        <v>6</v>
      </c>
      <c r="BT2" s="17" t="s">
        <v>7</v>
      </c>
    </row>
    <row r="3" spans="1:74" ht="6.9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20"/>
      <c r="BS3" s="17" t="s">
        <v>6</v>
      </c>
      <c r="BT3" s="17" t="s">
        <v>8</v>
      </c>
    </row>
    <row r="4" spans="1:74" ht="36.9" customHeight="1" x14ac:dyDescent="0.3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4"/>
      <c r="AS4" s="25" t="s">
        <v>10</v>
      </c>
      <c r="BE4" s="26" t="s">
        <v>11</v>
      </c>
      <c r="BS4" s="17" t="s">
        <v>12</v>
      </c>
    </row>
    <row r="5" spans="1:74" ht="14.4" customHeight="1" x14ac:dyDescent="0.3">
      <c r="B5" s="21"/>
      <c r="C5" s="22"/>
      <c r="D5" s="27" t="s">
        <v>13</v>
      </c>
      <c r="E5" s="22"/>
      <c r="F5" s="22"/>
      <c r="G5" s="22"/>
      <c r="H5" s="22"/>
      <c r="I5" s="22"/>
      <c r="J5" s="22"/>
      <c r="K5" s="346" t="s">
        <v>14</v>
      </c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347"/>
      <c r="AN5" s="347"/>
      <c r="AO5" s="347"/>
      <c r="AP5" s="22"/>
      <c r="AQ5" s="24"/>
      <c r="BE5" s="342" t="s">
        <v>15</v>
      </c>
      <c r="BS5" s="17" t="s">
        <v>6</v>
      </c>
    </row>
    <row r="6" spans="1:74" ht="36.9" customHeight="1" x14ac:dyDescent="0.3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48" t="s">
        <v>17</v>
      </c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7"/>
      <c r="AO6" s="347"/>
      <c r="AP6" s="22"/>
      <c r="AQ6" s="24"/>
      <c r="BE6" s="343"/>
      <c r="BS6" s="17" t="s">
        <v>18</v>
      </c>
    </row>
    <row r="7" spans="1:74" ht="14.4" customHeight="1" x14ac:dyDescent="0.3">
      <c r="B7" s="21"/>
      <c r="C7" s="22"/>
      <c r="D7" s="30" t="s">
        <v>19</v>
      </c>
      <c r="E7" s="22"/>
      <c r="F7" s="22"/>
      <c r="G7" s="22"/>
      <c r="H7" s="22"/>
      <c r="I7" s="22"/>
      <c r="J7" s="22"/>
      <c r="K7" s="28" t="s">
        <v>20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0" t="s">
        <v>21</v>
      </c>
      <c r="AL7" s="22"/>
      <c r="AM7" s="22"/>
      <c r="AN7" s="28" t="s">
        <v>20</v>
      </c>
      <c r="AO7" s="22"/>
      <c r="AP7" s="22"/>
      <c r="AQ7" s="24"/>
      <c r="BE7" s="343"/>
      <c r="BS7" s="17" t="s">
        <v>22</v>
      </c>
    </row>
    <row r="8" spans="1:74" ht="14.4" customHeight="1" x14ac:dyDescent="0.3">
      <c r="B8" s="21"/>
      <c r="C8" s="22"/>
      <c r="D8" s="30" t="s">
        <v>23</v>
      </c>
      <c r="E8" s="22"/>
      <c r="F8" s="22"/>
      <c r="G8" s="22"/>
      <c r="H8" s="22"/>
      <c r="I8" s="22"/>
      <c r="J8" s="22"/>
      <c r="K8" s="28" t="s">
        <v>24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0" t="s">
        <v>25</v>
      </c>
      <c r="AL8" s="22"/>
      <c r="AM8" s="22"/>
      <c r="AN8" s="31" t="s">
        <v>26</v>
      </c>
      <c r="AO8" s="22"/>
      <c r="AP8" s="22"/>
      <c r="AQ8" s="24"/>
      <c r="BE8" s="343"/>
      <c r="BS8" s="17" t="s">
        <v>27</v>
      </c>
    </row>
    <row r="9" spans="1:74" ht="14.4" customHeight="1" x14ac:dyDescent="0.3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4"/>
      <c r="BE9" s="343"/>
      <c r="BS9" s="17" t="s">
        <v>28</v>
      </c>
    </row>
    <row r="10" spans="1:74" ht="14.4" customHeight="1" x14ac:dyDescent="0.3">
      <c r="B10" s="21"/>
      <c r="C10" s="22"/>
      <c r="D10" s="30" t="s">
        <v>29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0" t="s">
        <v>30</v>
      </c>
      <c r="AL10" s="22"/>
      <c r="AM10" s="22"/>
      <c r="AN10" s="28" t="s">
        <v>31</v>
      </c>
      <c r="AO10" s="22"/>
      <c r="AP10" s="22"/>
      <c r="AQ10" s="24"/>
      <c r="BE10" s="343"/>
      <c r="BS10" s="17" t="s">
        <v>18</v>
      </c>
    </row>
    <row r="11" spans="1:74" ht="18.45" customHeight="1" x14ac:dyDescent="0.3">
      <c r="B11" s="21"/>
      <c r="C11" s="22"/>
      <c r="D11" s="22"/>
      <c r="E11" s="28" t="s">
        <v>32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0" t="s">
        <v>33</v>
      </c>
      <c r="AL11" s="22"/>
      <c r="AM11" s="22"/>
      <c r="AN11" s="28" t="s">
        <v>20</v>
      </c>
      <c r="AO11" s="22"/>
      <c r="AP11" s="22"/>
      <c r="AQ11" s="24"/>
      <c r="BE11" s="343"/>
      <c r="BS11" s="17" t="s">
        <v>18</v>
      </c>
    </row>
    <row r="12" spans="1:74" ht="6.9" customHeight="1" x14ac:dyDescent="0.3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4"/>
      <c r="BE12" s="343"/>
      <c r="BS12" s="17" t="s">
        <v>18</v>
      </c>
    </row>
    <row r="13" spans="1:74" ht="14.4" customHeight="1" x14ac:dyDescent="0.3">
      <c r="B13" s="21"/>
      <c r="C13" s="22"/>
      <c r="D13" s="30" t="s">
        <v>34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0" t="s">
        <v>30</v>
      </c>
      <c r="AL13" s="22"/>
      <c r="AM13" s="22"/>
      <c r="AN13" s="32" t="s">
        <v>35</v>
      </c>
      <c r="AO13" s="22"/>
      <c r="AP13" s="22"/>
      <c r="AQ13" s="24"/>
      <c r="BE13" s="343"/>
      <c r="BS13" s="17" t="s">
        <v>18</v>
      </c>
    </row>
    <row r="14" spans="1:74" ht="13.2" x14ac:dyDescent="0.3">
      <c r="B14" s="21"/>
      <c r="C14" s="22"/>
      <c r="D14" s="22"/>
      <c r="E14" s="349" t="s">
        <v>35</v>
      </c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7"/>
      <c r="AC14" s="347"/>
      <c r="AD14" s="347"/>
      <c r="AE14" s="347"/>
      <c r="AF14" s="347"/>
      <c r="AG14" s="347"/>
      <c r="AH14" s="347"/>
      <c r="AI14" s="347"/>
      <c r="AJ14" s="347"/>
      <c r="AK14" s="30" t="s">
        <v>33</v>
      </c>
      <c r="AL14" s="22"/>
      <c r="AM14" s="22"/>
      <c r="AN14" s="32" t="s">
        <v>35</v>
      </c>
      <c r="AO14" s="22"/>
      <c r="AP14" s="22"/>
      <c r="AQ14" s="24"/>
      <c r="BE14" s="343"/>
      <c r="BS14" s="17" t="s">
        <v>18</v>
      </c>
    </row>
    <row r="15" spans="1:74" ht="6.9" customHeight="1" x14ac:dyDescent="0.3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4"/>
      <c r="BE15" s="343"/>
      <c r="BS15" s="17" t="s">
        <v>4</v>
      </c>
    </row>
    <row r="16" spans="1:74" ht="14.4" customHeight="1" x14ac:dyDescent="0.3">
      <c r="B16" s="21"/>
      <c r="C16" s="22"/>
      <c r="D16" s="30" t="s">
        <v>36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0" t="s">
        <v>30</v>
      </c>
      <c r="AL16" s="22"/>
      <c r="AM16" s="22"/>
      <c r="AN16" s="28" t="s">
        <v>37</v>
      </c>
      <c r="AO16" s="22"/>
      <c r="AP16" s="22"/>
      <c r="AQ16" s="24"/>
      <c r="BE16" s="343"/>
      <c r="BS16" s="17" t="s">
        <v>38</v>
      </c>
    </row>
    <row r="17" spans="2:71" ht="18.45" customHeight="1" x14ac:dyDescent="0.3">
      <c r="B17" s="21"/>
      <c r="C17" s="22"/>
      <c r="D17" s="22"/>
      <c r="E17" s="28" t="s">
        <v>39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0" t="s">
        <v>33</v>
      </c>
      <c r="AL17" s="22"/>
      <c r="AM17" s="22"/>
      <c r="AN17" s="28" t="s">
        <v>20</v>
      </c>
      <c r="AO17" s="22"/>
      <c r="AP17" s="22"/>
      <c r="AQ17" s="24"/>
      <c r="BE17" s="343"/>
      <c r="BS17" s="17" t="s">
        <v>38</v>
      </c>
    </row>
    <row r="18" spans="2:71" ht="6.9" customHeight="1" x14ac:dyDescent="0.3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4"/>
      <c r="BE18" s="343"/>
      <c r="BS18" s="17" t="s">
        <v>6</v>
      </c>
    </row>
    <row r="19" spans="2:71" ht="14.4" customHeight="1" x14ac:dyDescent="0.3">
      <c r="B19" s="21"/>
      <c r="C19" s="22"/>
      <c r="D19" s="30" t="s">
        <v>40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4"/>
      <c r="BE19" s="343"/>
      <c r="BS19" s="17" t="s">
        <v>6</v>
      </c>
    </row>
    <row r="20" spans="2:71" ht="22.5" customHeight="1" x14ac:dyDescent="0.3">
      <c r="B20" s="21"/>
      <c r="C20" s="22"/>
      <c r="D20" s="22"/>
      <c r="E20" s="350" t="s">
        <v>20</v>
      </c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/>
      <c r="AE20" s="347"/>
      <c r="AF20" s="347"/>
      <c r="AG20" s="347"/>
      <c r="AH20" s="347"/>
      <c r="AI20" s="347"/>
      <c r="AJ20" s="347"/>
      <c r="AK20" s="347"/>
      <c r="AL20" s="347"/>
      <c r="AM20" s="347"/>
      <c r="AN20" s="347"/>
      <c r="AO20" s="22"/>
      <c r="AP20" s="22"/>
      <c r="AQ20" s="24"/>
      <c r="BE20" s="343"/>
      <c r="BS20" s="17" t="s">
        <v>38</v>
      </c>
    </row>
    <row r="21" spans="2:71" ht="6.9" customHeight="1" x14ac:dyDescent="0.3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4"/>
      <c r="BE21" s="343"/>
    </row>
    <row r="22" spans="2:71" ht="6.9" customHeight="1" x14ac:dyDescent="0.3">
      <c r="B22" s="21"/>
      <c r="C22" s="2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22"/>
      <c r="AQ22" s="24"/>
      <c r="BE22" s="343"/>
    </row>
    <row r="23" spans="2:71" s="1" customFormat="1" ht="25.95" customHeight="1" x14ac:dyDescent="0.3">
      <c r="B23" s="34"/>
      <c r="C23" s="35"/>
      <c r="D23" s="36" t="s">
        <v>41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51">
        <f>ROUND(AG51,2)</f>
        <v>0</v>
      </c>
      <c r="AL23" s="352"/>
      <c r="AM23" s="352"/>
      <c r="AN23" s="352"/>
      <c r="AO23" s="352"/>
      <c r="AP23" s="35"/>
      <c r="AQ23" s="38"/>
      <c r="BE23" s="344"/>
    </row>
    <row r="24" spans="2:71" s="1" customFormat="1" ht="6.9" customHeight="1" x14ac:dyDescent="0.3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8"/>
      <c r="BE24" s="344"/>
    </row>
    <row r="25" spans="2:71" s="1" customFormat="1" x14ac:dyDescent="0.3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3" t="s">
        <v>42</v>
      </c>
      <c r="M25" s="354"/>
      <c r="N25" s="354"/>
      <c r="O25" s="354"/>
      <c r="P25" s="35"/>
      <c r="Q25" s="35"/>
      <c r="R25" s="35"/>
      <c r="S25" s="35"/>
      <c r="T25" s="35"/>
      <c r="U25" s="35"/>
      <c r="V25" s="35"/>
      <c r="W25" s="353" t="s">
        <v>43</v>
      </c>
      <c r="X25" s="354"/>
      <c r="Y25" s="354"/>
      <c r="Z25" s="354"/>
      <c r="AA25" s="354"/>
      <c r="AB25" s="354"/>
      <c r="AC25" s="354"/>
      <c r="AD25" s="354"/>
      <c r="AE25" s="354"/>
      <c r="AF25" s="35"/>
      <c r="AG25" s="35"/>
      <c r="AH25" s="35"/>
      <c r="AI25" s="35"/>
      <c r="AJ25" s="35"/>
      <c r="AK25" s="353" t="s">
        <v>44</v>
      </c>
      <c r="AL25" s="354"/>
      <c r="AM25" s="354"/>
      <c r="AN25" s="354"/>
      <c r="AO25" s="354"/>
      <c r="AP25" s="35"/>
      <c r="AQ25" s="38"/>
      <c r="BE25" s="344"/>
    </row>
    <row r="26" spans="2:71" s="2" customFormat="1" ht="14.4" customHeight="1" x14ac:dyDescent="0.3">
      <c r="B26" s="40"/>
      <c r="C26" s="41"/>
      <c r="D26" s="42" t="s">
        <v>45</v>
      </c>
      <c r="E26" s="41"/>
      <c r="F26" s="42" t="s">
        <v>46</v>
      </c>
      <c r="G26" s="41"/>
      <c r="H26" s="41"/>
      <c r="I26" s="41"/>
      <c r="J26" s="41"/>
      <c r="K26" s="41"/>
      <c r="L26" s="355">
        <v>0.21</v>
      </c>
      <c r="M26" s="356"/>
      <c r="N26" s="356"/>
      <c r="O26" s="356"/>
      <c r="P26" s="41"/>
      <c r="Q26" s="41"/>
      <c r="R26" s="41"/>
      <c r="S26" s="41"/>
      <c r="T26" s="41"/>
      <c r="U26" s="41"/>
      <c r="V26" s="41"/>
      <c r="W26" s="357">
        <f>ROUND(AZ51,2)</f>
        <v>0</v>
      </c>
      <c r="X26" s="356"/>
      <c r="Y26" s="356"/>
      <c r="Z26" s="356"/>
      <c r="AA26" s="356"/>
      <c r="AB26" s="356"/>
      <c r="AC26" s="356"/>
      <c r="AD26" s="356"/>
      <c r="AE26" s="356"/>
      <c r="AF26" s="41"/>
      <c r="AG26" s="41"/>
      <c r="AH26" s="41"/>
      <c r="AI26" s="41"/>
      <c r="AJ26" s="41"/>
      <c r="AK26" s="357">
        <f>ROUND(AV51,2)</f>
        <v>0</v>
      </c>
      <c r="AL26" s="356"/>
      <c r="AM26" s="356"/>
      <c r="AN26" s="356"/>
      <c r="AO26" s="356"/>
      <c r="AP26" s="41"/>
      <c r="AQ26" s="43"/>
      <c r="BE26" s="345"/>
    </row>
    <row r="27" spans="2:71" s="2" customFormat="1" ht="14.4" customHeight="1" x14ac:dyDescent="0.3">
      <c r="B27" s="40"/>
      <c r="C27" s="41"/>
      <c r="D27" s="41"/>
      <c r="E27" s="41"/>
      <c r="F27" s="42" t="s">
        <v>47</v>
      </c>
      <c r="G27" s="41"/>
      <c r="H27" s="41"/>
      <c r="I27" s="41"/>
      <c r="J27" s="41"/>
      <c r="K27" s="41"/>
      <c r="L27" s="355">
        <v>0.15</v>
      </c>
      <c r="M27" s="356"/>
      <c r="N27" s="356"/>
      <c r="O27" s="356"/>
      <c r="P27" s="41"/>
      <c r="Q27" s="41"/>
      <c r="R27" s="41"/>
      <c r="S27" s="41"/>
      <c r="T27" s="41"/>
      <c r="U27" s="41"/>
      <c r="V27" s="41"/>
      <c r="W27" s="357">
        <f>ROUND(BA51,2)</f>
        <v>0</v>
      </c>
      <c r="X27" s="356"/>
      <c r="Y27" s="356"/>
      <c r="Z27" s="356"/>
      <c r="AA27" s="356"/>
      <c r="AB27" s="356"/>
      <c r="AC27" s="356"/>
      <c r="AD27" s="356"/>
      <c r="AE27" s="356"/>
      <c r="AF27" s="41"/>
      <c r="AG27" s="41"/>
      <c r="AH27" s="41"/>
      <c r="AI27" s="41"/>
      <c r="AJ27" s="41"/>
      <c r="AK27" s="357">
        <f>ROUND(AW51,2)</f>
        <v>0</v>
      </c>
      <c r="AL27" s="356"/>
      <c r="AM27" s="356"/>
      <c r="AN27" s="356"/>
      <c r="AO27" s="356"/>
      <c r="AP27" s="41"/>
      <c r="AQ27" s="43"/>
      <c r="BE27" s="345"/>
    </row>
    <row r="28" spans="2:71" s="2" customFormat="1" ht="14.4" hidden="1" customHeight="1" x14ac:dyDescent="0.3">
      <c r="B28" s="40"/>
      <c r="C28" s="41"/>
      <c r="D28" s="41"/>
      <c r="E28" s="41"/>
      <c r="F28" s="42" t="s">
        <v>48</v>
      </c>
      <c r="G28" s="41"/>
      <c r="H28" s="41"/>
      <c r="I28" s="41"/>
      <c r="J28" s="41"/>
      <c r="K28" s="41"/>
      <c r="L28" s="355">
        <v>0.21</v>
      </c>
      <c r="M28" s="356"/>
      <c r="N28" s="356"/>
      <c r="O28" s="356"/>
      <c r="P28" s="41"/>
      <c r="Q28" s="41"/>
      <c r="R28" s="41"/>
      <c r="S28" s="41"/>
      <c r="T28" s="41"/>
      <c r="U28" s="41"/>
      <c r="V28" s="41"/>
      <c r="W28" s="357">
        <f>ROUND(BB51,2)</f>
        <v>0</v>
      </c>
      <c r="X28" s="356"/>
      <c r="Y28" s="356"/>
      <c r="Z28" s="356"/>
      <c r="AA28" s="356"/>
      <c r="AB28" s="356"/>
      <c r="AC28" s="356"/>
      <c r="AD28" s="356"/>
      <c r="AE28" s="356"/>
      <c r="AF28" s="41"/>
      <c r="AG28" s="41"/>
      <c r="AH28" s="41"/>
      <c r="AI28" s="41"/>
      <c r="AJ28" s="41"/>
      <c r="AK28" s="357">
        <v>0</v>
      </c>
      <c r="AL28" s="356"/>
      <c r="AM28" s="356"/>
      <c r="AN28" s="356"/>
      <c r="AO28" s="356"/>
      <c r="AP28" s="41"/>
      <c r="AQ28" s="43"/>
      <c r="BE28" s="345"/>
    </row>
    <row r="29" spans="2:71" s="2" customFormat="1" ht="14.4" hidden="1" customHeight="1" x14ac:dyDescent="0.3">
      <c r="B29" s="40"/>
      <c r="C29" s="41"/>
      <c r="D29" s="41"/>
      <c r="E29" s="41"/>
      <c r="F29" s="42" t="s">
        <v>49</v>
      </c>
      <c r="G29" s="41"/>
      <c r="H29" s="41"/>
      <c r="I29" s="41"/>
      <c r="J29" s="41"/>
      <c r="K29" s="41"/>
      <c r="L29" s="355">
        <v>0.15</v>
      </c>
      <c r="M29" s="356"/>
      <c r="N29" s="356"/>
      <c r="O29" s="356"/>
      <c r="P29" s="41"/>
      <c r="Q29" s="41"/>
      <c r="R29" s="41"/>
      <c r="S29" s="41"/>
      <c r="T29" s="41"/>
      <c r="U29" s="41"/>
      <c r="V29" s="41"/>
      <c r="W29" s="357">
        <f>ROUND(BC51,2)</f>
        <v>0</v>
      </c>
      <c r="X29" s="356"/>
      <c r="Y29" s="356"/>
      <c r="Z29" s="356"/>
      <c r="AA29" s="356"/>
      <c r="AB29" s="356"/>
      <c r="AC29" s="356"/>
      <c r="AD29" s="356"/>
      <c r="AE29" s="356"/>
      <c r="AF29" s="41"/>
      <c r="AG29" s="41"/>
      <c r="AH29" s="41"/>
      <c r="AI29" s="41"/>
      <c r="AJ29" s="41"/>
      <c r="AK29" s="357">
        <v>0</v>
      </c>
      <c r="AL29" s="356"/>
      <c r="AM29" s="356"/>
      <c r="AN29" s="356"/>
      <c r="AO29" s="356"/>
      <c r="AP29" s="41"/>
      <c r="AQ29" s="43"/>
      <c r="BE29" s="345"/>
    </row>
    <row r="30" spans="2:71" s="2" customFormat="1" ht="14.4" hidden="1" customHeight="1" x14ac:dyDescent="0.3">
      <c r="B30" s="40"/>
      <c r="C30" s="41"/>
      <c r="D30" s="41"/>
      <c r="E30" s="41"/>
      <c r="F30" s="42" t="s">
        <v>50</v>
      </c>
      <c r="G30" s="41"/>
      <c r="H30" s="41"/>
      <c r="I30" s="41"/>
      <c r="J30" s="41"/>
      <c r="K30" s="41"/>
      <c r="L30" s="355">
        <v>0</v>
      </c>
      <c r="M30" s="356"/>
      <c r="N30" s="356"/>
      <c r="O30" s="356"/>
      <c r="P30" s="41"/>
      <c r="Q30" s="41"/>
      <c r="R30" s="41"/>
      <c r="S30" s="41"/>
      <c r="T30" s="41"/>
      <c r="U30" s="41"/>
      <c r="V30" s="41"/>
      <c r="W30" s="357">
        <f>ROUND(BD51,2)</f>
        <v>0</v>
      </c>
      <c r="X30" s="356"/>
      <c r="Y30" s="356"/>
      <c r="Z30" s="356"/>
      <c r="AA30" s="356"/>
      <c r="AB30" s="356"/>
      <c r="AC30" s="356"/>
      <c r="AD30" s="356"/>
      <c r="AE30" s="356"/>
      <c r="AF30" s="41"/>
      <c r="AG30" s="41"/>
      <c r="AH30" s="41"/>
      <c r="AI30" s="41"/>
      <c r="AJ30" s="41"/>
      <c r="AK30" s="357">
        <v>0</v>
      </c>
      <c r="AL30" s="356"/>
      <c r="AM30" s="356"/>
      <c r="AN30" s="356"/>
      <c r="AO30" s="356"/>
      <c r="AP30" s="41"/>
      <c r="AQ30" s="43"/>
      <c r="BE30" s="345"/>
    </row>
    <row r="31" spans="2:71" s="1" customFormat="1" ht="6.9" customHeight="1" x14ac:dyDescent="0.3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8"/>
      <c r="BE31" s="344"/>
    </row>
    <row r="32" spans="2:71" s="1" customFormat="1" ht="25.95" customHeight="1" x14ac:dyDescent="0.3">
      <c r="B32" s="34"/>
      <c r="C32" s="44"/>
      <c r="D32" s="45" t="s">
        <v>51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7" t="s">
        <v>52</v>
      </c>
      <c r="U32" s="46"/>
      <c r="V32" s="46"/>
      <c r="W32" s="46"/>
      <c r="X32" s="358" t="s">
        <v>53</v>
      </c>
      <c r="Y32" s="359"/>
      <c r="Z32" s="359"/>
      <c r="AA32" s="359"/>
      <c r="AB32" s="359"/>
      <c r="AC32" s="46"/>
      <c r="AD32" s="46"/>
      <c r="AE32" s="46"/>
      <c r="AF32" s="46"/>
      <c r="AG32" s="46"/>
      <c r="AH32" s="46"/>
      <c r="AI32" s="46"/>
      <c r="AJ32" s="46"/>
      <c r="AK32" s="360">
        <f>SUM(AK23:AK30)</f>
        <v>0</v>
      </c>
      <c r="AL32" s="359"/>
      <c r="AM32" s="359"/>
      <c r="AN32" s="359"/>
      <c r="AO32" s="361"/>
      <c r="AP32" s="44"/>
      <c r="AQ32" s="48"/>
      <c r="BE32" s="344"/>
    </row>
    <row r="33" spans="2:56" s="1" customFormat="1" ht="6.9" customHeight="1" x14ac:dyDescent="0.3"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8"/>
    </row>
    <row r="34" spans="2:56" s="1" customFormat="1" ht="6.9" customHeight="1" x14ac:dyDescent="0.3"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1"/>
    </row>
    <row r="38" spans="2:56" s="1" customFormat="1" ht="6.9" customHeight="1" x14ac:dyDescent="0.3"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4"/>
    </row>
    <row r="39" spans="2:56" s="1" customFormat="1" ht="36.9" customHeight="1" x14ac:dyDescent="0.3">
      <c r="B39" s="34"/>
      <c r="C39" s="55" t="s">
        <v>54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4"/>
    </row>
    <row r="40" spans="2:56" s="1" customFormat="1" ht="6.9" customHeight="1" x14ac:dyDescent="0.3">
      <c r="B40" s="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4"/>
    </row>
    <row r="41" spans="2:56" s="3" customFormat="1" ht="14.4" customHeight="1" x14ac:dyDescent="0.3">
      <c r="B41" s="57"/>
      <c r="C41" s="58" t="s">
        <v>13</v>
      </c>
      <c r="D41" s="59"/>
      <c r="E41" s="59"/>
      <c r="F41" s="59"/>
      <c r="G41" s="59"/>
      <c r="H41" s="59"/>
      <c r="I41" s="59"/>
      <c r="J41" s="59"/>
      <c r="K41" s="59"/>
      <c r="L41" s="59" t="str">
        <f>K5</f>
        <v>2073</v>
      </c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60"/>
    </row>
    <row r="42" spans="2:56" s="4" customFormat="1" ht="36.9" customHeight="1" x14ac:dyDescent="0.3">
      <c r="B42" s="61"/>
      <c r="C42" s="62" t="s">
        <v>16</v>
      </c>
      <c r="D42" s="63"/>
      <c r="E42" s="63"/>
      <c r="F42" s="63"/>
      <c r="G42" s="63"/>
      <c r="H42" s="63"/>
      <c r="I42" s="63"/>
      <c r="J42" s="63"/>
      <c r="K42" s="63"/>
      <c r="L42" s="379" t="str">
        <f>K6</f>
        <v>Zpracování PD 2.etapa Starý kopec</v>
      </c>
      <c r="M42" s="380"/>
      <c r="N42" s="380"/>
      <c r="O42" s="380"/>
      <c r="P42" s="380"/>
      <c r="Q42" s="380"/>
      <c r="R42" s="380"/>
      <c r="S42" s="380"/>
      <c r="T42" s="380"/>
      <c r="U42" s="380"/>
      <c r="V42" s="380"/>
      <c r="W42" s="380"/>
      <c r="X42" s="380"/>
      <c r="Y42" s="380"/>
      <c r="Z42" s="380"/>
      <c r="AA42" s="380"/>
      <c r="AB42" s="380"/>
      <c r="AC42" s="380"/>
      <c r="AD42" s="380"/>
      <c r="AE42" s="380"/>
      <c r="AF42" s="380"/>
      <c r="AG42" s="380"/>
      <c r="AH42" s="380"/>
      <c r="AI42" s="380"/>
      <c r="AJ42" s="380"/>
      <c r="AK42" s="380"/>
      <c r="AL42" s="380"/>
      <c r="AM42" s="380"/>
      <c r="AN42" s="380"/>
      <c r="AO42" s="380"/>
      <c r="AP42" s="63"/>
      <c r="AQ42" s="63"/>
      <c r="AR42" s="64"/>
    </row>
    <row r="43" spans="2:56" s="1" customFormat="1" ht="6.9" customHeight="1" x14ac:dyDescent="0.3">
      <c r="B43" s="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4"/>
    </row>
    <row r="44" spans="2:56" s="1" customFormat="1" ht="13.2" x14ac:dyDescent="0.3">
      <c r="B44" s="34"/>
      <c r="C44" s="58" t="s">
        <v>23</v>
      </c>
      <c r="D44" s="56"/>
      <c r="E44" s="56"/>
      <c r="F44" s="56"/>
      <c r="G44" s="56"/>
      <c r="H44" s="56"/>
      <c r="I44" s="56"/>
      <c r="J44" s="56"/>
      <c r="K44" s="56"/>
      <c r="L44" s="65" t="str">
        <f>IF(K8="","",K8)</f>
        <v>Děhylov</v>
      </c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8" t="s">
        <v>25</v>
      </c>
      <c r="AJ44" s="56"/>
      <c r="AK44" s="56"/>
      <c r="AL44" s="56"/>
      <c r="AM44" s="362" t="str">
        <f>IF(AN8= "","",AN8)</f>
        <v>10.12.2016</v>
      </c>
      <c r="AN44" s="363"/>
      <c r="AO44" s="56"/>
      <c r="AP44" s="56"/>
      <c r="AQ44" s="56"/>
      <c r="AR44" s="54"/>
    </row>
    <row r="45" spans="2:56" s="1" customFormat="1" ht="6.9" customHeight="1" x14ac:dyDescent="0.3">
      <c r="B45" s="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4"/>
    </row>
    <row r="46" spans="2:56" s="1" customFormat="1" ht="13.2" x14ac:dyDescent="0.3">
      <c r="B46" s="34"/>
      <c r="C46" s="58" t="s">
        <v>29</v>
      </c>
      <c r="D46" s="56"/>
      <c r="E46" s="56"/>
      <c r="F46" s="56"/>
      <c r="G46" s="56"/>
      <c r="H46" s="56"/>
      <c r="I46" s="56"/>
      <c r="J46" s="56"/>
      <c r="K46" s="56"/>
      <c r="L46" s="59" t="str">
        <f>IF(E11= "","",E11)</f>
        <v>Obec Děhylov</v>
      </c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8" t="s">
        <v>36</v>
      </c>
      <c r="AJ46" s="56"/>
      <c r="AK46" s="56"/>
      <c r="AL46" s="56"/>
      <c r="AM46" s="364" t="str">
        <f>IF(E17="","",E17)</f>
        <v>Ing. Miroslav Knápek</v>
      </c>
      <c r="AN46" s="363"/>
      <c r="AO46" s="363"/>
      <c r="AP46" s="363"/>
      <c r="AQ46" s="56"/>
      <c r="AR46" s="54"/>
      <c r="AS46" s="365" t="s">
        <v>55</v>
      </c>
      <c r="AT46" s="366"/>
      <c r="AU46" s="67"/>
      <c r="AV46" s="67"/>
      <c r="AW46" s="67"/>
      <c r="AX46" s="67"/>
      <c r="AY46" s="67"/>
      <c r="AZ46" s="67"/>
      <c r="BA46" s="67"/>
      <c r="BB46" s="67"/>
      <c r="BC46" s="67"/>
      <c r="BD46" s="68"/>
    </row>
    <row r="47" spans="2:56" s="1" customFormat="1" ht="13.2" x14ac:dyDescent="0.3">
      <c r="B47" s="34"/>
      <c r="C47" s="58" t="s">
        <v>34</v>
      </c>
      <c r="D47" s="56"/>
      <c r="E47" s="56"/>
      <c r="F47" s="56"/>
      <c r="G47" s="56"/>
      <c r="H47" s="56"/>
      <c r="I47" s="56"/>
      <c r="J47" s="56"/>
      <c r="K47" s="56"/>
      <c r="L47" s="59" t="str">
        <f>IF(E14= "Vyplň údaj","",E14)</f>
        <v/>
      </c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4"/>
      <c r="AS47" s="367"/>
      <c r="AT47" s="368"/>
      <c r="AU47" s="69"/>
      <c r="AV47" s="69"/>
      <c r="AW47" s="69"/>
      <c r="AX47" s="69"/>
      <c r="AY47" s="69"/>
      <c r="AZ47" s="69"/>
      <c r="BA47" s="69"/>
      <c r="BB47" s="69"/>
      <c r="BC47" s="69"/>
      <c r="BD47" s="70"/>
    </row>
    <row r="48" spans="2:56" s="1" customFormat="1" ht="10.8" customHeight="1" x14ac:dyDescent="0.3">
      <c r="B48" s="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4"/>
      <c r="AS48" s="369"/>
      <c r="AT48" s="354"/>
      <c r="AU48" s="35"/>
      <c r="AV48" s="35"/>
      <c r="AW48" s="35"/>
      <c r="AX48" s="35"/>
      <c r="AY48" s="35"/>
      <c r="AZ48" s="35"/>
      <c r="BA48" s="35"/>
      <c r="BB48" s="35"/>
      <c r="BC48" s="35"/>
      <c r="BD48" s="72"/>
    </row>
    <row r="49" spans="1:91" s="1" customFormat="1" ht="29.25" customHeight="1" x14ac:dyDescent="0.3">
      <c r="B49" s="34"/>
      <c r="C49" s="370" t="s">
        <v>56</v>
      </c>
      <c r="D49" s="371"/>
      <c r="E49" s="371"/>
      <c r="F49" s="371"/>
      <c r="G49" s="371"/>
      <c r="H49" s="73"/>
      <c r="I49" s="372" t="s">
        <v>57</v>
      </c>
      <c r="J49" s="371"/>
      <c r="K49" s="371"/>
      <c r="L49" s="371"/>
      <c r="M49" s="371"/>
      <c r="N49" s="371"/>
      <c r="O49" s="371"/>
      <c r="P49" s="371"/>
      <c r="Q49" s="371"/>
      <c r="R49" s="371"/>
      <c r="S49" s="371"/>
      <c r="T49" s="371"/>
      <c r="U49" s="371"/>
      <c r="V49" s="371"/>
      <c r="W49" s="371"/>
      <c r="X49" s="371"/>
      <c r="Y49" s="371"/>
      <c r="Z49" s="371"/>
      <c r="AA49" s="371"/>
      <c r="AB49" s="371"/>
      <c r="AC49" s="371"/>
      <c r="AD49" s="371"/>
      <c r="AE49" s="371"/>
      <c r="AF49" s="371"/>
      <c r="AG49" s="373" t="s">
        <v>58</v>
      </c>
      <c r="AH49" s="371"/>
      <c r="AI49" s="371"/>
      <c r="AJ49" s="371"/>
      <c r="AK49" s="371"/>
      <c r="AL49" s="371"/>
      <c r="AM49" s="371"/>
      <c r="AN49" s="372" t="s">
        <v>59</v>
      </c>
      <c r="AO49" s="371"/>
      <c r="AP49" s="371"/>
      <c r="AQ49" s="74" t="s">
        <v>60</v>
      </c>
      <c r="AR49" s="54"/>
      <c r="AS49" s="75" t="s">
        <v>61</v>
      </c>
      <c r="AT49" s="76" t="s">
        <v>62</v>
      </c>
      <c r="AU49" s="76" t="s">
        <v>63</v>
      </c>
      <c r="AV49" s="76" t="s">
        <v>64</v>
      </c>
      <c r="AW49" s="76" t="s">
        <v>65</v>
      </c>
      <c r="AX49" s="76" t="s">
        <v>66</v>
      </c>
      <c r="AY49" s="76" t="s">
        <v>67</v>
      </c>
      <c r="AZ49" s="76" t="s">
        <v>68</v>
      </c>
      <c r="BA49" s="76" t="s">
        <v>69</v>
      </c>
      <c r="BB49" s="76" t="s">
        <v>70</v>
      </c>
      <c r="BC49" s="76" t="s">
        <v>71</v>
      </c>
      <c r="BD49" s="77" t="s">
        <v>72</v>
      </c>
    </row>
    <row r="50" spans="1:91" s="1" customFormat="1" ht="10.8" customHeight="1" x14ac:dyDescent="0.3">
      <c r="B50" s="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4"/>
      <c r="AS50" s="78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80"/>
    </row>
    <row r="51" spans="1:91" s="4" customFormat="1" ht="32.4" customHeight="1" x14ac:dyDescent="0.3">
      <c r="B51" s="61"/>
      <c r="C51" s="81" t="s">
        <v>73</v>
      </c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377">
        <f>ROUND(SUM(AG52:AG54),2)</f>
        <v>0</v>
      </c>
      <c r="AH51" s="377"/>
      <c r="AI51" s="377"/>
      <c r="AJ51" s="377"/>
      <c r="AK51" s="377"/>
      <c r="AL51" s="377"/>
      <c r="AM51" s="377"/>
      <c r="AN51" s="378">
        <f>SUM(AG51,AT51)</f>
        <v>0</v>
      </c>
      <c r="AO51" s="378"/>
      <c r="AP51" s="378"/>
      <c r="AQ51" s="83" t="s">
        <v>20</v>
      </c>
      <c r="AR51" s="64"/>
      <c r="AS51" s="84">
        <f>ROUND(SUM(AS52:AS54),2)</f>
        <v>0</v>
      </c>
      <c r="AT51" s="85">
        <f>ROUND(SUM(AV51:AW51),2)</f>
        <v>0</v>
      </c>
      <c r="AU51" s="86">
        <f>ROUND(SUM(AU52:AU54),5)</f>
        <v>0</v>
      </c>
      <c r="AV51" s="85">
        <f>ROUND(AZ51*L26,2)</f>
        <v>0</v>
      </c>
      <c r="AW51" s="85">
        <f>ROUND(BA51*L27,2)</f>
        <v>0</v>
      </c>
      <c r="AX51" s="85">
        <f>ROUND(BB51*L26,2)</f>
        <v>0</v>
      </c>
      <c r="AY51" s="85">
        <f>ROUND(BC51*L27,2)</f>
        <v>0</v>
      </c>
      <c r="AZ51" s="85">
        <f>ROUND(SUM(AZ52:AZ54),2)</f>
        <v>0</v>
      </c>
      <c r="BA51" s="85">
        <f>ROUND(SUM(BA52:BA54),2)</f>
        <v>0</v>
      </c>
      <c r="BB51" s="85">
        <f>ROUND(SUM(BB52:BB54),2)</f>
        <v>0</v>
      </c>
      <c r="BC51" s="85">
        <f>ROUND(SUM(BC52:BC54),2)</f>
        <v>0</v>
      </c>
      <c r="BD51" s="87">
        <f>ROUND(SUM(BD52:BD54),2)</f>
        <v>0</v>
      </c>
      <c r="BS51" s="88" t="s">
        <v>74</v>
      </c>
      <c r="BT51" s="88" t="s">
        <v>75</v>
      </c>
      <c r="BU51" s="89" t="s">
        <v>76</v>
      </c>
      <c r="BV51" s="88" t="s">
        <v>77</v>
      </c>
      <c r="BW51" s="88" t="s">
        <v>5</v>
      </c>
      <c r="BX51" s="88" t="s">
        <v>78</v>
      </c>
      <c r="CL51" s="88" t="s">
        <v>20</v>
      </c>
    </row>
    <row r="52" spans="1:91" s="5" customFormat="1" ht="22.5" customHeight="1" x14ac:dyDescent="0.3">
      <c r="A52" s="254" t="s">
        <v>393</v>
      </c>
      <c r="B52" s="90"/>
      <c r="C52" s="91"/>
      <c r="D52" s="376" t="s">
        <v>75</v>
      </c>
      <c r="E52" s="375"/>
      <c r="F52" s="375"/>
      <c r="G52" s="375"/>
      <c r="H52" s="375"/>
      <c r="I52" s="92"/>
      <c r="J52" s="376" t="s">
        <v>79</v>
      </c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  <c r="Y52" s="375"/>
      <c r="Z52" s="375"/>
      <c r="AA52" s="375"/>
      <c r="AB52" s="375"/>
      <c r="AC52" s="375"/>
      <c r="AD52" s="375"/>
      <c r="AE52" s="375"/>
      <c r="AF52" s="375"/>
      <c r="AG52" s="374">
        <f>'0 - Ostatní a vedlejší ná...'!J27</f>
        <v>0</v>
      </c>
      <c r="AH52" s="375"/>
      <c r="AI52" s="375"/>
      <c r="AJ52" s="375"/>
      <c r="AK52" s="375"/>
      <c r="AL52" s="375"/>
      <c r="AM52" s="375"/>
      <c r="AN52" s="374">
        <f>SUM(AG52,AT52)</f>
        <v>0</v>
      </c>
      <c r="AO52" s="375"/>
      <c r="AP52" s="375"/>
      <c r="AQ52" s="93" t="s">
        <v>80</v>
      </c>
      <c r="AR52" s="94"/>
      <c r="AS52" s="95">
        <v>0</v>
      </c>
      <c r="AT52" s="96">
        <f>ROUND(SUM(AV52:AW52),2)</f>
        <v>0</v>
      </c>
      <c r="AU52" s="97">
        <f>'0 - Ostatní a vedlejší ná...'!P78</f>
        <v>0</v>
      </c>
      <c r="AV52" s="96">
        <f>'0 - Ostatní a vedlejší ná...'!J30</f>
        <v>0</v>
      </c>
      <c r="AW52" s="96">
        <f>'0 - Ostatní a vedlejší ná...'!J31</f>
        <v>0</v>
      </c>
      <c r="AX52" s="96">
        <f>'0 - Ostatní a vedlejší ná...'!J32</f>
        <v>0</v>
      </c>
      <c r="AY52" s="96">
        <f>'0 - Ostatní a vedlejší ná...'!J33</f>
        <v>0</v>
      </c>
      <c r="AZ52" s="96">
        <f>'0 - Ostatní a vedlejší ná...'!F30</f>
        <v>0</v>
      </c>
      <c r="BA52" s="96">
        <f>'0 - Ostatní a vedlejší ná...'!F31</f>
        <v>0</v>
      </c>
      <c r="BB52" s="96">
        <f>'0 - Ostatní a vedlejší ná...'!F32</f>
        <v>0</v>
      </c>
      <c r="BC52" s="96">
        <f>'0 - Ostatní a vedlejší ná...'!F33</f>
        <v>0</v>
      </c>
      <c r="BD52" s="98">
        <f>'0 - Ostatní a vedlejší ná...'!F34</f>
        <v>0</v>
      </c>
      <c r="BT52" s="99" t="s">
        <v>22</v>
      </c>
      <c r="BV52" s="99" t="s">
        <v>77</v>
      </c>
      <c r="BW52" s="99" t="s">
        <v>81</v>
      </c>
      <c r="BX52" s="99" t="s">
        <v>5</v>
      </c>
      <c r="CL52" s="99" t="s">
        <v>20</v>
      </c>
      <c r="CM52" s="99" t="s">
        <v>82</v>
      </c>
    </row>
    <row r="53" spans="1:91" s="5" customFormat="1" ht="22.5" customHeight="1" x14ac:dyDescent="0.3">
      <c r="A53" s="254" t="s">
        <v>393</v>
      </c>
      <c r="B53" s="90"/>
      <c r="C53" s="91"/>
      <c r="D53" s="376" t="s">
        <v>22</v>
      </c>
      <c r="E53" s="375"/>
      <c r="F53" s="375"/>
      <c r="G53" s="375"/>
      <c r="H53" s="375"/>
      <c r="I53" s="92"/>
      <c r="J53" s="376" t="s">
        <v>83</v>
      </c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5"/>
      <c r="AD53" s="375"/>
      <c r="AE53" s="375"/>
      <c r="AF53" s="375"/>
      <c r="AG53" s="374">
        <f>'1 - Část 1 - na pozemku č...'!J27</f>
        <v>0</v>
      </c>
      <c r="AH53" s="375"/>
      <c r="AI53" s="375"/>
      <c r="AJ53" s="375"/>
      <c r="AK53" s="375"/>
      <c r="AL53" s="375"/>
      <c r="AM53" s="375"/>
      <c r="AN53" s="374">
        <f>SUM(AG53,AT53)</f>
        <v>0</v>
      </c>
      <c r="AO53" s="375"/>
      <c r="AP53" s="375"/>
      <c r="AQ53" s="93" t="s">
        <v>80</v>
      </c>
      <c r="AR53" s="94"/>
      <c r="AS53" s="95">
        <v>0</v>
      </c>
      <c r="AT53" s="96">
        <f>ROUND(SUM(AV53:AW53),2)</f>
        <v>0</v>
      </c>
      <c r="AU53" s="97">
        <f>'1 - Část 1 - na pozemku č...'!P83</f>
        <v>0</v>
      </c>
      <c r="AV53" s="96">
        <f>'1 - Část 1 - na pozemku č...'!J30</f>
        <v>0</v>
      </c>
      <c r="AW53" s="96">
        <f>'1 - Část 1 - na pozemku č...'!J31</f>
        <v>0</v>
      </c>
      <c r="AX53" s="96">
        <f>'1 - Část 1 - na pozemku č...'!J32</f>
        <v>0</v>
      </c>
      <c r="AY53" s="96">
        <f>'1 - Část 1 - na pozemku č...'!J33</f>
        <v>0</v>
      </c>
      <c r="AZ53" s="96">
        <f>'1 - Část 1 - na pozemku č...'!F30</f>
        <v>0</v>
      </c>
      <c r="BA53" s="96">
        <f>'1 - Část 1 - na pozemku č...'!F31</f>
        <v>0</v>
      </c>
      <c r="BB53" s="96">
        <f>'1 - Část 1 - na pozemku č...'!F32</f>
        <v>0</v>
      </c>
      <c r="BC53" s="96">
        <f>'1 - Část 1 - na pozemku č...'!F33</f>
        <v>0</v>
      </c>
      <c r="BD53" s="98">
        <f>'1 - Část 1 - na pozemku č...'!F34</f>
        <v>0</v>
      </c>
      <c r="BT53" s="99" t="s">
        <v>22</v>
      </c>
      <c r="BV53" s="99" t="s">
        <v>77</v>
      </c>
      <c r="BW53" s="99" t="s">
        <v>84</v>
      </c>
      <c r="BX53" s="99" t="s">
        <v>5</v>
      </c>
      <c r="CL53" s="99" t="s">
        <v>20</v>
      </c>
      <c r="CM53" s="99" t="s">
        <v>82</v>
      </c>
    </row>
    <row r="54" spans="1:91" s="5" customFormat="1" ht="22.5" customHeight="1" x14ac:dyDescent="0.3">
      <c r="A54" s="254" t="s">
        <v>393</v>
      </c>
      <c r="B54" s="90"/>
      <c r="C54" s="91"/>
      <c r="D54" s="376" t="s">
        <v>82</v>
      </c>
      <c r="E54" s="375"/>
      <c r="F54" s="375"/>
      <c r="G54" s="375"/>
      <c r="H54" s="375"/>
      <c r="I54" s="92"/>
      <c r="J54" s="376" t="s">
        <v>85</v>
      </c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  <c r="Y54" s="375"/>
      <c r="Z54" s="375"/>
      <c r="AA54" s="375"/>
      <c r="AB54" s="375"/>
      <c r="AC54" s="375"/>
      <c r="AD54" s="375"/>
      <c r="AE54" s="375"/>
      <c r="AF54" s="375"/>
      <c r="AG54" s="374">
        <f>'2 - Část 2 - mimo pozemek...'!J27</f>
        <v>0</v>
      </c>
      <c r="AH54" s="375"/>
      <c r="AI54" s="375"/>
      <c r="AJ54" s="375"/>
      <c r="AK54" s="375"/>
      <c r="AL54" s="375"/>
      <c r="AM54" s="375"/>
      <c r="AN54" s="374">
        <f>SUM(AG54,AT54)</f>
        <v>0</v>
      </c>
      <c r="AO54" s="375"/>
      <c r="AP54" s="375"/>
      <c r="AQ54" s="93" t="s">
        <v>80</v>
      </c>
      <c r="AR54" s="94"/>
      <c r="AS54" s="100">
        <v>0</v>
      </c>
      <c r="AT54" s="101">
        <f>ROUND(SUM(AV54:AW54),2)</f>
        <v>0</v>
      </c>
      <c r="AU54" s="102">
        <f>'2 - Část 2 - mimo pozemek...'!P83</f>
        <v>0</v>
      </c>
      <c r="AV54" s="101">
        <f>'2 - Část 2 - mimo pozemek...'!J30</f>
        <v>0</v>
      </c>
      <c r="AW54" s="101">
        <f>'2 - Část 2 - mimo pozemek...'!J31</f>
        <v>0</v>
      </c>
      <c r="AX54" s="101">
        <f>'2 - Část 2 - mimo pozemek...'!J32</f>
        <v>0</v>
      </c>
      <c r="AY54" s="101">
        <f>'2 - Část 2 - mimo pozemek...'!J33</f>
        <v>0</v>
      </c>
      <c r="AZ54" s="101">
        <f>'2 - Část 2 - mimo pozemek...'!F30</f>
        <v>0</v>
      </c>
      <c r="BA54" s="101">
        <f>'2 - Část 2 - mimo pozemek...'!F31</f>
        <v>0</v>
      </c>
      <c r="BB54" s="101">
        <f>'2 - Část 2 - mimo pozemek...'!F32</f>
        <v>0</v>
      </c>
      <c r="BC54" s="101">
        <f>'2 - Část 2 - mimo pozemek...'!F33</f>
        <v>0</v>
      </c>
      <c r="BD54" s="103">
        <f>'2 - Část 2 - mimo pozemek...'!F34</f>
        <v>0</v>
      </c>
      <c r="BT54" s="99" t="s">
        <v>22</v>
      </c>
      <c r="BV54" s="99" t="s">
        <v>77</v>
      </c>
      <c r="BW54" s="99" t="s">
        <v>86</v>
      </c>
      <c r="BX54" s="99" t="s">
        <v>5</v>
      </c>
      <c r="CL54" s="99" t="s">
        <v>20</v>
      </c>
      <c r="CM54" s="99" t="s">
        <v>82</v>
      </c>
    </row>
    <row r="55" spans="1:91" s="1" customFormat="1" ht="30" customHeight="1" x14ac:dyDescent="0.3">
      <c r="B55" s="34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4"/>
    </row>
    <row r="56" spans="1:91" s="1" customFormat="1" ht="6.9" customHeight="1" x14ac:dyDescent="0.3">
      <c r="B56" s="49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4"/>
    </row>
  </sheetData>
  <sheetProtection password="CC35" sheet="1" objects="1" scenarios="1" formatColumns="0" formatRows="0" sort="0" autoFilter="0"/>
  <mergeCells count="49">
    <mergeCell ref="AR2:BE2"/>
    <mergeCell ref="AN54:AP54"/>
    <mergeCell ref="AG54:AM54"/>
    <mergeCell ref="D54:H54"/>
    <mergeCell ref="J54:AF54"/>
    <mergeCell ref="AG51:AM51"/>
    <mergeCell ref="AN51:AP51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tooltip="Rekapitulace stavby" display="1) Rekapitulace stavby"/>
    <hyperlink ref="W1:AI1" location="C51" tooltip="Rekapitulace objektů stavby a soupisů prací" display="2) Rekapitulace objektů stavby a soupisů prací"/>
    <hyperlink ref="A52" location="'0 - Ostatní a vedlejší ná...'!C2" tooltip="0 - Ostatní a vedlejší ná..." display="/"/>
    <hyperlink ref="A53" location="'1 - Část 1 - na pozemku č...'!C2" tooltip="1 - Část 1 - na pozemku č..." display="/"/>
    <hyperlink ref="A54" location="'2 - Část 2 - mimo pozemek...'!C2" tooltip="2 - Část 2 - mimo pozemek..." display="/"/>
  </hyperlinks>
  <pageMargins left="0.58333330000000005" right="0.58333330000000005" top="0.58333330000000005" bottom="0.58333330000000005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93"/>
  <sheetViews>
    <sheetView showGridLines="0" workbookViewId="0">
      <pane ySplit="1" topLeftCell="A2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75" customWidth="1"/>
    <col min="7" max="7" width="8.7109375" customWidth="1"/>
    <col min="8" max="8" width="11.140625" customWidth="1"/>
    <col min="9" max="9" width="12.7109375" style="104" customWidth="1"/>
    <col min="10" max="10" width="23.42578125" customWidth="1"/>
    <col min="11" max="11" width="15.42578125" customWidth="1"/>
    <col min="13" max="18" width="9.28515625" hidden="1"/>
    <col min="19" max="19" width="8.140625" hidden="1" customWidth="1"/>
    <col min="20" max="20" width="29.710937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70" ht="21.75" customHeight="1" x14ac:dyDescent="0.3">
      <c r="A1" s="15"/>
      <c r="B1" s="256"/>
      <c r="C1" s="256"/>
      <c r="D1" s="255" t="s">
        <v>1</v>
      </c>
      <c r="E1" s="256"/>
      <c r="F1" s="257" t="s">
        <v>394</v>
      </c>
      <c r="G1" s="382" t="s">
        <v>395</v>
      </c>
      <c r="H1" s="382"/>
      <c r="I1" s="262"/>
      <c r="J1" s="257" t="s">
        <v>396</v>
      </c>
      <c r="K1" s="255" t="s">
        <v>87</v>
      </c>
      <c r="L1" s="257" t="s">
        <v>397</v>
      </c>
      <c r="M1" s="257"/>
      <c r="N1" s="257"/>
      <c r="O1" s="257"/>
      <c r="P1" s="257"/>
      <c r="Q1" s="257"/>
      <c r="R1" s="257"/>
      <c r="S1" s="257"/>
      <c r="T1" s="257"/>
      <c r="U1" s="253"/>
      <c r="V1" s="253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ht="36.9" customHeight="1" x14ac:dyDescent="0.3"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AT2" s="17" t="s">
        <v>81</v>
      </c>
    </row>
    <row r="3" spans="1:70" ht="6.9" customHeight="1" x14ac:dyDescent="0.3">
      <c r="B3" s="18"/>
      <c r="C3" s="19"/>
      <c r="D3" s="19"/>
      <c r="E3" s="19"/>
      <c r="F3" s="19"/>
      <c r="G3" s="19"/>
      <c r="H3" s="19"/>
      <c r="I3" s="105"/>
      <c r="J3" s="19"/>
      <c r="K3" s="20"/>
      <c r="AT3" s="17" t="s">
        <v>82</v>
      </c>
    </row>
    <row r="4" spans="1:70" ht="36.9" customHeight="1" x14ac:dyDescent="0.3">
      <c r="B4" s="21"/>
      <c r="C4" s="22"/>
      <c r="D4" s="23" t="s">
        <v>88</v>
      </c>
      <c r="E4" s="22"/>
      <c r="F4" s="22"/>
      <c r="G4" s="22"/>
      <c r="H4" s="22"/>
      <c r="I4" s="106"/>
      <c r="J4" s="22"/>
      <c r="K4" s="24"/>
      <c r="M4" s="25" t="s">
        <v>10</v>
      </c>
      <c r="AT4" s="17" t="s">
        <v>4</v>
      </c>
    </row>
    <row r="5" spans="1:70" ht="6.9" customHeight="1" x14ac:dyDescent="0.3">
      <c r="B5" s="21"/>
      <c r="C5" s="22"/>
      <c r="D5" s="22"/>
      <c r="E5" s="22"/>
      <c r="F5" s="22"/>
      <c r="G5" s="22"/>
      <c r="H5" s="22"/>
      <c r="I5" s="106"/>
      <c r="J5" s="22"/>
      <c r="K5" s="24"/>
    </row>
    <row r="6" spans="1:70" ht="13.2" x14ac:dyDescent="0.3">
      <c r="B6" s="21"/>
      <c r="C6" s="22"/>
      <c r="D6" s="30" t="s">
        <v>16</v>
      </c>
      <c r="E6" s="22"/>
      <c r="F6" s="22"/>
      <c r="G6" s="22"/>
      <c r="H6" s="22"/>
      <c r="I6" s="106"/>
      <c r="J6" s="22"/>
      <c r="K6" s="24"/>
    </row>
    <row r="7" spans="1:70" ht="22.5" customHeight="1" x14ac:dyDescent="0.3">
      <c r="B7" s="21"/>
      <c r="C7" s="22"/>
      <c r="D7" s="22"/>
      <c r="E7" s="383" t="str">
        <f>'Rekapitulace stavby'!K6</f>
        <v>Zpracování PD 2.etapa Starý kopec</v>
      </c>
      <c r="F7" s="347"/>
      <c r="G7" s="347"/>
      <c r="H7" s="347"/>
      <c r="I7" s="106"/>
      <c r="J7" s="22"/>
      <c r="K7" s="24"/>
    </row>
    <row r="8" spans="1:70" s="1" customFormat="1" ht="13.2" x14ac:dyDescent="0.3">
      <c r="B8" s="34"/>
      <c r="C8" s="35"/>
      <c r="D8" s="30" t="s">
        <v>89</v>
      </c>
      <c r="E8" s="35"/>
      <c r="F8" s="35"/>
      <c r="G8" s="35"/>
      <c r="H8" s="35"/>
      <c r="I8" s="107"/>
      <c r="J8" s="35"/>
      <c r="K8" s="38"/>
    </row>
    <row r="9" spans="1:70" s="1" customFormat="1" ht="36.9" customHeight="1" x14ac:dyDescent="0.3">
      <c r="B9" s="34"/>
      <c r="C9" s="35"/>
      <c r="D9" s="35"/>
      <c r="E9" s="384" t="s">
        <v>90</v>
      </c>
      <c r="F9" s="354"/>
      <c r="G9" s="354"/>
      <c r="H9" s="354"/>
      <c r="I9" s="107"/>
      <c r="J9" s="35"/>
      <c r="K9" s="38"/>
    </row>
    <row r="10" spans="1:70" s="1" customFormat="1" x14ac:dyDescent="0.3">
      <c r="B10" s="34"/>
      <c r="C10" s="35"/>
      <c r="D10" s="35"/>
      <c r="E10" s="35"/>
      <c r="F10" s="35"/>
      <c r="G10" s="35"/>
      <c r="H10" s="35"/>
      <c r="I10" s="107"/>
      <c r="J10" s="35"/>
      <c r="K10" s="38"/>
    </row>
    <row r="11" spans="1:70" s="1" customFormat="1" ht="14.4" customHeight="1" x14ac:dyDescent="0.3">
      <c r="B11" s="34"/>
      <c r="C11" s="35"/>
      <c r="D11" s="30" t="s">
        <v>19</v>
      </c>
      <c r="E11" s="35"/>
      <c r="F11" s="28" t="s">
        <v>20</v>
      </c>
      <c r="G11" s="35"/>
      <c r="H11" s="35"/>
      <c r="I11" s="108" t="s">
        <v>21</v>
      </c>
      <c r="J11" s="28" t="s">
        <v>20</v>
      </c>
      <c r="K11" s="38"/>
    </row>
    <row r="12" spans="1:70" s="1" customFormat="1" ht="14.4" customHeight="1" x14ac:dyDescent="0.3">
      <c r="B12" s="34"/>
      <c r="C12" s="35"/>
      <c r="D12" s="30" t="s">
        <v>23</v>
      </c>
      <c r="E12" s="35"/>
      <c r="F12" s="28" t="s">
        <v>24</v>
      </c>
      <c r="G12" s="35"/>
      <c r="H12" s="35"/>
      <c r="I12" s="108" t="s">
        <v>25</v>
      </c>
      <c r="J12" s="109" t="str">
        <f>'Rekapitulace stavby'!AN8</f>
        <v>10.12.2016</v>
      </c>
      <c r="K12" s="38"/>
    </row>
    <row r="13" spans="1:70" s="1" customFormat="1" ht="10.8" customHeight="1" x14ac:dyDescent="0.3">
      <c r="B13" s="34"/>
      <c r="C13" s="35"/>
      <c r="D13" s="35"/>
      <c r="E13" s="35"/>
      <c r="F13" s="35"/>
      <c r="G13" s="35"/>
      <c r="H13" s="35"/>
      <c r="I13" s="107"/>
      <c r="J13" s="35"/>
      <c r="K13" s="38"/>
    </row>
    <row r="14" spans="1:70" s="1" customFormat="1" ht="14.4" customHeight="1" x14ac:dyDescent="0.3">
      <c r="B14" s="34"/>
      <c r="C14" s="35"/>
      <c r="D14" s="30" t="s">
        <v>29</v>
      </c>
      <c r="E14" s="35"/>
      <c r="F14" s="35"/>
      <c r="G14" s="35"/>
      <c r="H14" s="35"/>
      <c r="I14" s="108" t="s">
        <v>30</v>
      </c>
      <c r="J14" s="28" t="s">
        <v>31</v>
      </c>
      <c r="K14" s="38"/>
    </row>
    <row r="15" spans="1:70" s="1" customFormat="1" ht="18" customHeight="1" x14ac:dyDescent="0.3">
      <c r="B15" s="34"/>
      <c r="C15" s="35"/>
      <c r="D15" s="35"/>
      <c r="E15" s="28" t="s">
        <v>32</v>
      </c>
      <c r="F15" s="35"/>
      <c r="G15" s="35"/>
      <c r="H15" s="35"/>
      <c r="I15" s="108" t="s">
        <v>33</v>
      </c>
      <c r="J15" s="28" t="s">
        <v>20</v>
      </c>
      <c r="K15" s="38"/>
    </row>
    <row r="16" spans="1:70" s="1" customFormat="1" ht="6.9" customHeight="1" x14ac:dyDescent="0.3">
      <c r="B16" s="34"/>
      <c r="C16" s="35"/>
      <c r="D16" s="35"/>
      <c r="E16" s="35"/>
      <c r="F16" s="35"/>
      <c r="G16" s="35"/>
      <c r="H16" s="35"/>
      <c r="I16" s="107"/>
      <c r="J16" s="35"/>
      <c r="K16" s="38"/>
    </row>
    <row r="17" spans="2:11" s="1" customFormat="1" ht="14.4" customHeight="1" x14ac:dyDescent="0.3">
      <c r="B17" s="34"/>
      <c r="C17" s="35"/>
      <c r="D17" s="30" t="s">
        <v>34</v>
      </c>
      <c r="E17" s="35"/>
      <c r="F17" s="35"/>
      <c r="G17" s="35"/>
      <c r="H17" s="35"/>
      <c r="I17" s="108" t="s">
        <v>30</v>
      </c>
      <c r="J17" s="28" t="str">
        <f>IF('Rekapitulace stavby'!AN13="Vyplň údaj","",IF('Rekapitulace stavby'!AN13="","",'Rekapitulace stavby'!AN13))</f>
        <v/>
      </c>
      <c r="K17" s="38"/>
    </row>
    <row r="18" spans="2:11" s="1" customFormat="1" ht="18" customHeight="1" x14ac:dyDescent="0.3">
      <c r="B18" s="34"/>
      <c r="C18" s="35"/>
      <c r="D18" s="35"/>
      <c r="E18" s="28" t="str">
        <f>IF('Rekapitulace stavby'!E14="Vyplň údaj","",IF('Rekapitulace stavby'!E14="","",'Rekapitulace stavby'!E14))</f>
        <v/>
      </c>
      <c r="F18" s="35"/>
      <c r="G18" s="35"/>
      <c r="H18" s="35"/>
      <c r="I18" s="108" t="s">
        <v>33</v>
      </c>
      <c r="J18" s="28" t="str">
        <f>IF('Rekapitulace stavby'!AN14="Vyplň údaj","",IF('Rekapitulace stavby'!AN14="","",'Rekapitulace stavby'!AN14))</f>
        <v/>
      </c>
      <c r="K18" s="38"/>
    </row>
    <row r="19" spans="2:11" s="1" customFormat="1" ht="6.9" customHeight="1" x14ac:dyDescent="0.3">
      <c r="B19" s="34"/>
      <c r="C19" s="35"/>
      <c r="D19" s="35"/>
      <c r="E19" s="35"/>
      <c r="F19" s="35"/>
      <c r="G19" s="35"/>
      <c r="H19" s="35"/>
      <c r="I19" s="107"/>
      <c r="J19" s="35"/>
      <c r="K19" s="38"/>
    </row>
    <row r="20" spans="2:11" s="1" customFormat="1" ht="14.4" customHeight="1" x14ac:dyDescent="0.3">
      <c r="B20" s="34"/>
      <c r="C20" s="35"/>
      <c r="D20" s="30" t="s">
        <v>36</v>
      </c>
      <c r="E20" s="35"/>
      <c r="F20" s="35"/>
      <c r="G20" s="35"/>
      <c r="H20" s="35"/>
      <c r="I20" s="108" t="s">
        <v>30</v>
      </c>
      <c r="J20" s="28" t="s">
        <v>37</v>
      </c>
      <c r="K20" s="38"/>
    </row>
    <row r="21" spans="2:11" s="1" customFormat="1" ht="18" customHeight="1" x14ac:dyDescent="0.3">
      <c r="B21" s="34"/>
      <c r="C21" s="35"/>
      <c r="D21" s="35"/>
      <c r="E21" s="28" t="s">
        <v>39</v>
      </c>
      <c r="F21" s="35"/>
      <c r="G21" s="35"/>
      <c r="H21" s="35"/>
      <c r="I21" s="108" t="s">
        <v>33</v>
      </c>
      <c r="J21" s="28" t="s">
        <v>20</v>
      </c>
      <c r="K21" s="38"/>
    </row>
    <row r="22" spans="2:11" s="1" customFormat="1" ht="6.9" customHeight="1" x14ac:dyDescent="0.3">
      <c r="B22" s="34"/>
      <c r="C22" s="35"/>
      <c r="D22" s="35"/>
      <c r="E22" s="35"/>
      <c r="F22" s="35"/>
      <c r="G22" s="35"/>
      <c r="H22" s="35"/>
      <c r="I22" s="107"/>
      <c r="J22" s="35"/>
      <c r="K22" s="38"/>
    </row>
    <row r="23" spans="2:11" s="1" customFormat="1" ht="14.4" customHeight="1" x14ac:dyDescent="0.3">
      <c r="B23" s="34"/>
      <c r="C23" s="35"/>
      <c r="D23" s="30" t="s">
        <v>40</v>
      </c>
      <c r="E23" s="35"/>
      <c r="F23" s="35"/>
      <c r="G23" s="35"/>
      <c r="H23" s="35"/>
      <c r="I23" s="107"/>
      <c r="J23" s="35"/>
      <c r="K23" s="38"/>
    </row>
    <row r="24" spans="2:11" s="6" customFormat="1" ht="22.5" customHeight="1" x14ac:dyDescent="0.3">
      <c r="B24" s="110"/>
      <c r="C24" s="111"/>
      <c r="D24" s="111"/>
      <c r="E24" s="350" t="s">
        <v>20</v>
      </c>
      <c r="F24" s="385"/>
      <c r="G24" s="385"/>
      <c r="H24" s="385"/>
      <c r="I24" s="112"/>
      <c r="J24" s="111"/>
      <c r="K24" s="113"/>
    </row>
    <row r="25" spans="2:11" s="1" customFormat="1" ht="6.9" customHeight="1" x14ac:dyDescent="0.3">
      <c r="B25" s="34"/>
      <c r="C25" s="35"/>
      <c r="D25" s="35"/>
      <c r="E25" s="35"/>
      <c r="F25" s="35"/>
      <c r="G25" s="35"/>
      <c r="H25" s="35"/>
      <c r="I25" s="107"/>
      <c r="J25" s="35"/>
      <c r="K25" s="38"/>
    </row>
    <row r="26" spans="2:11" s="1" customFormat="1" ht="6.9" customHeight="1" x14ac:dyDescent="0.3">
      <c r="B26" s="34"/>
      <c r="C26" s="35"/>
      <c r="D26" s="79"/>
      <c r="E26" s="79"/>
      <c r="F26" s="79"/>
      <c r="G26" s="79"/>
      <c r="H26" s="79"/>
      <c r="I26" s="114"/>
      <c r="J26" s="79"/>
      <c r="K26" s="115"/>
    </row>
    <row r="27" spans="2:11" s="1" customFormat="1" ht="25.35" customHeight="1" x14ac:dyDescent="0.3">
      <c r="B27" s="34"/>
      <c r="C27" s="35"/>
      <c r="D27" s="116" t="s">
        <v>41</v>
      </c>
      <c r="E27" s="35"/>
      <c r="F27" s="35"/>
      <c r="G27" s="35"/>
      <c r="H27" s="35"/>
      <c r="I27" s="107"/>
      <c r="J27" s="117">
        <f>ROUND(J78,2)</f>
        <v>0</v>
      </c>
      <c r="K27" s="38"/>
    </row>
    <row r="28" spans="2:11" s="1" customFormat="1" ht="6.9" customHeight="1" x14ac:dyDescent="0.3">
      <c r="B28" s="34"/>
      <c r="C28" s="35"/>
      <c r="D28" s="79"/>
      <c r="E28" s="79"/>
      <c r="F28" s="79"/>
      <c r="G28" s="79"/>
      <c r="H28" s="79"/>
      <c r="I28" s="114"/>
      <c r="J28" s="79"/>
      <c r="K28" s="115"/>
    </row>
    <row r="29" spans="2:11" s="1" customFormat="1" ht="14.4" customHeight="1" x14ac:dyDescent="0.3">
      <c r="B29" s="34"/>
      <c r="C29" s="35"/>
      <c r="D29" s="35"/>
      <c r="E29" s="35"/>
      <c r="F29" s="39" t="s">
        <v>43</v>
      </c>
      <c r="G29" s="35"/>
      <c r="H29" s="35"/>
      <c r="I29" s="118" t="s">
        <v>42</v>
      </c>
      <c r="J29" s="39" t="s">
        <v>44</v>
      </c>
      <c r="K29" s="38"/>
    </row>
    <row r="30" spans="2:11" s="1" customFormat="1" ht="14.4" customHeight="1" x14ac:dyDescent="0.3">
      <c r="B30" s="34"/>
      <c r="C30" s="35"/>
      <c r="D30" s="42" t="s">
        <v>45</v>
      </c>
      <c r="E30" s="42" t="s">
        <v>46</v>
      </c>
      <c r="F30" s="119">
        <f>ROUND(SUM(BE78:BE92), 2)</f>
        <v>0</v>
      </c>
      <c r="G30" s="35"/>
      <c r="H30" s="35"/>
      <c r="I30" s="120">
        <v>0.21</v>
      </c>
      <c r="J30" s="119">
        <f>ROUND(ROUND((SUM(BE78:BE92)), 2)*I30, 2)</f>
        <v>0</v>
      </c>
      <c r="K30" s="38"/>
    </row>
    <row r="31" spans="2:11" s="1" customFormat="1" ht="14.4" customHeight="1" x14ac:dyDescent="0.3">
      <c r="B31" s="34"/>
      <c r="C31" s="35"/>
      <c r="D31" s="35"/>
      <c r="E31" s="42" t="s">
        <v>47</v>
      </c>
      <c r="F31" s="119">
        <f>ROUND(SUM(BF78:BF92), 2)</f>
        <v>0</v>
      </c>
      <c r="G31" s="35"/>
      <c r="H31" s="35"/>
      <c r="I31" s="120">
        <v>0.15</v>
      </c>
      <c r="J31" s="119">
        <f>ROUND(ROUND((SUM(BF78:BF92)), 2)*I31, 2)</f>
        <v>0</v>
      </c>
      <c r="K31" s="38"/>
    </row>
    <row r="32" spans="2:11" s="1" customFormat="1" ht="14.4" hidden="1" customHeight="1" x14ac:dyDescent="0.3">
      <c r="B32" s="34"/>
      <c r="C32" s="35"/>
      <c r="D32" s="35"/>
      <c r="E32" s="42" t="s">
        <v>48</v>
      </c>
      <c r="F32" s="119">
        <f>ROUND(SUM(BG78:BG92), 2)</f>
        <v>0</v>
      </c>
      <c r="G32" s="35"/>
      <c r="H32" s="35"/>
      <c r="I32" s="120">
        <v>0.21</v>
      </c>
      <c r="J32" s="119">
        <v>0</v>
      </c>
      <c r="K32" s="38"/>
    </row>
    <row r="33" spans="2:11" s="1" customFormat="1" ht="14.4" hidden="1" customHeight="1" x14ac:dyDescent="0.3">
      <c r="B33" s="34"/>
      <c r="C33" s="35"/>
      <c r="D33" s="35"/>
      <c r="E33" s="42" t="s">
        <v>49</v>
      </c>
      <c r="F33" s="119">
        <f>ROUND(SUM(BH78:BH92), 2)</f>
        <v>0</v>
      </c>
      <c r="G33" s="35"/>
      <c r="H33" s="35"/>
      <c r="I33" s="120">
        <v>0.15</v>
      </c>
      <c r="J33" s="119">
        <v>0</v>
      </c>
      <c r="K33" s="38"/>
    </row>
    <row r="34" spans="2:11" s="1" customFormat="1" ht="14.4" hidden="1" customHeight="1" x14ac:dyDescent="0.3">
      <c r="B34" s="34"/>
      <c r="C34" s="35"/>
      <c r="D34" s="35"/>
      <c r="E34" s="42" t="s">
        <v>50</v>
      </c>
      <c r="F34" s="119">
        <f>ROUND(SUM(BI78:BI92), 2)</f>
        <v>0</v>
      </c>
      <c r="G34" s="35"/>
      <c r="H34" s="35"/>
      <c r="I34" s="120">
        <v>0</v>
      </c>
      <c r="J34" s="119">
        <v>0</v>
      </c>
      <c r="K34" s="38"/>
    </row>
    <row r="35" spans="2:11" s="1" customFormat="1" ht="6.9" customHeight="1" x14ac:dyDescent="0.3">
      <c r="B35" s="34"/>
      <c r="C35" s="35"/>
      <c r="D35" s="35"/>
      <c r="E35" s="35"/>
      <c r="F35" s="35"/>
      <c r="G35" s="35"/>
      <c r="H35" s="35"/>
      <c r="I35" s="107"/>
      <c r="J35" s="35"/>
      <c r="K35" s="38"/>
    </row>
    <row r="36" spans="2:11" s="1" customFormat="1" ht="25.35" customHeight="1" x14ac:dyDescent="0.3">
      <c r="B36" s="34"/>
      <c r="C36" s="121"/>
      <c r="D36" s="122" t="s">
        <v>51</v>
      </c>
      <c r="E36" s="73"/>
      <c r="F36" s="73"/>
      <c r="G36" s="123" t="s">
        <v>52</v>
      </c>
      <c r="H36" s="124" t="s">
        <v>53</v>
      </c>
      <c r="I36" s="125"/>
      <c r="J36" s="126">
        <f>SUM(J27:J34)</f>
        <v>0</v>
      </c>
      <c r="K36" s="127"/>
    </row>
    <row r="37" spans="2:11" s="1" customFormat="1" ht="14.4" customHeight="1" x14ac:dyDescent="0.3">
      <c r="B37" s="49"/>
      <c r="C37" s="50"/>
      <c r="D37" s="50"/>
      <c r="E37" s="50"/>
      <c r="F37" s="50"/>
      <c r="G37" s="50"/>
      <c r="H37" s="50"/>
      <c r="I37" s="128"/>
      <c r="J37" s="50"/>
      <c r="K37" s="51"/>
    </row>
    <row r="41" spans="2:11" s="1" customFormat="1" ht="6.9" customHeight="1" x14ac:dyDescent="0.3">
      <c r="B41" s="129"/>
      <c r="C41" s="130"/>
      <c r="D41" s="130"/>
      <c r="E41" s="130"/>
      <c r="F41" s="130"/>
      <c r="G41" s="130"/>
      <c r="H41" s="130"/>
      <c r="I41" s="131"/>
      <c r="J41" s="130"/>
      <c r="K41" s="132"/>
    </row>
    <row r="42" spans="2:11" s="1" customFormat="1" ht="36.9" customHeight="1" x14ac:dyDescent="0.3">
      <c r="B42" s="34"/>
      <c r="C42" s="23" t="s">
        <v>91</v>
      </c>
      <c r="D42" s="35"/>
      <c r="E42" s="35"/>
      <c r="F42" s="35"/>
      <c r="G42" s="35"/>
      <c r="H42" s="35"/>
      <c r="I42" s="107"/>
      <c r="J42" s="35"/>
      <c r="K42" s="38"/>
    </row>
    <row r="43" spans="2:11" s="1" customFormat="1" ht="6.9" customHeight="1" x14ac:dyDescent="0.3">
      <c r="B43" s="34"/>
      <c r="C43" s="35"/>
      <c r="D43" s="35"/>
      <c r="E43" s="35"/>
      <c r="F43" s="35"/>
      <c r="G43" s="35"/>
      <c r="H43" s="35"/>
      <c r="I43" s="107"/>
      <c r="J43" s="35"/>
      <c r="K43" s="38"/>
    </row>
    <row r="44" spans="2:11" s="1" customFormat="1" ht="14.4" customHeight="1" x14ac:dyDescent="0.3">
      <c r="B44" s="34"/>
      <c r="C44" s="30" t="s">
        <v>16</v>
      </c>
      <c r="D44" s="35"/>
      <c r="E44" s="35"/>
      <c r="F44" s="35"/>
      <c r="G44" s="35"/>
      <c r="H44" s="35"/>
      <c r="I44" s="107"/>
      <c r="J44" s="35"/>
      <c r="K44" s="38"/>
    </row>
    <row r="45" spans="2:11" s="1" customFormat="1" ht="22.5" customHeight="1" x14ac:dyDescent="0.3">
      <c r="B45" s="34"/>
      <c r="C45" s="35"/>
      <c r="D45" s="35"/>
      <c r="E45" s="383" t="str">
        <f>E7</f>
        <v>Zpracování PD 2.etapa Starý kopec</v>
      </c>
      <c r="F45" s="354"/>
      <c r="G45" s="354"/>
      <c r="H45" s="354"/>
      <c r="I45" s="107"/>
      <c r="J45" s="35"/>
      <c r="K45" s="38"/>
    </row>
    <row r="46" spans="2:11" s="1" customFormat="1" ht="14.4" customHeight="1" x14ac:dyDescent="0.3">
      <c r="B46" s="34"/>
      <c r="C46" s="30" t="s">
        <v>89</v>
      </c>
      <c r="D46" s="35"/>
      <c r="E46" s="35"/>
      <c r="F46" s="35"/>
      <c r="G46" s="35"/>
      <c r="H46" s="35"/>
      <c r="I46" s="107"/>
      <c r="J46" s="35"/>
      <c r="K46" s="38"/>
    </row>
    <row r="47" spans="2:11" s="1" customFormat="1" ht="23.25" customHeight="1" x14ac:dyDescent="0.3">
      <c r="B47" s="34"/>
      <c r="C47" s="35"/>
      <c r="D47" s="35"/>
      <c r="E47" s="384" t="str">
        <f>E9</f>
        <v>0 - Ostatní a vedlejší náklady</v>
      </c>
      <c r="F47" s="354"/>
      <c r="G47" s="354"/>
      <c r="H47" s="354"/>
      <c r="I47" s="107"/>
      <c r="J47" s="35"/>
      <c r="K47" s="38"/>
    </row>
    <row r="48" spans="2:11" s="1" customFormat="1" ht="6.9" customHeight="1" x14ac:dyDescent="0.3">
      <c r="B48" s="34"/>
      <c r="C48" s="35"/>
      <c r="D48" s="35"/>
      <c r="E48" s="35"/>
      <c r="F48" s="35"/>
      <c r="G48" s="35"/>
      <c r="H48" s="35"/>
      <c r="I48" s="107"/>
      <c r="J48" s="35"/>
      <c r="K48" s="38"/>
    </row>
    <row r="49" spans="2:47" s="1" customFormat="1" ht="18" customHeight="1" x14ac:dyDescent="0.3">
      <c r="B49" s="34"/>
      <c r="C49" s="30" t="s">
        <v>23</v>
      </c>
      <c r="D49" s="35"/>
      <c r="E49" s="35"/>
      <c r="F49" s="28" t="str">
        <f>F12</f>
        <v>Děhylov</v>
      </c>
      <c r="G49" s="35"/>
      <c r="H49" s="35"/>
      <c r="I49" s="108" t="s">
        <v>25</v>
      </c>
      <c r="J49" s="109" t="str">
        <f>IF(J12="","",J12)</f>
        <v>10.12.2016</v>
      </c>
      <c r="K49" s="38"/>
    </row>
    <row r="50" spans="2:47" s="1" customFormat="1" ht="6.9" customHeight="1" x14ac:dyDescent="0.3">
      <c r="B50" s="34"/>
      <c r="C50" s="35"/>
      <c r="D50" s="35"/>
      <c r="E50" s="35"/>
      <c r="F50" s="35"/>
      <c r="G50" s="35"/>
      <c r="H50" s="35"/>
      <c r="I50" s="107"/>
      <c r="J50" s="35"/>
      <c r="K50" s="38"/>
    </row>
    <row r="51" spans="2:47" s="1" customFormat="1" ht="13.2" x14ac:dyDescent="0.3">
      <c r="B51" s="34"/>
      <c r="C51" s="30" t="s">
        <v>29</v>
      </c>
      <c r="D51" s="35"/>
      <c r="E51" s="35"/>
      <c r="F51" s="28" t="str">
        <f>E15</f>
        <v>Obec Děhylov</v>
      </c>
      <c r="G51" s="35"/>
      <c r="H51" s="35"/>
      <c r="I51" s="108" t="s">
        <v>36</v>
      </c>
      <c r="J51" s="28" t="str">
        <f>E21</f>
        <v>Ing. Miroslav Knápek</v>
      </c>
      <c r="K51" s="38"/>
    </row>
    <row r="52" spans="2:47" s="1" customFormat="1" ht="14.4" customHeight="1" x14ac:dyDescent="0.3">
      <c r="B52" s="34"/>
      <c r="C52" s="30" t="s">
        <v>34</v>
      </c>
      <c r="D52" s="35"/>
      <c r="E52" s="35"/>
      <c r="F52" s="28" t="str">
        <f>IF(E18="","",E18)</f>
        <v/>
      </c>
      <c r="G52" s="35"/>
      <c r="H52" s="35"/>
      <c r="I52" s="107"/>
      <c r="J52" s="35"/>
      <c r="K52" s="38"/>
    </row>
    <row r="53" spans="2:47" s="1" customFormat="1" ht="10.35" customHeight="1" x14ac:dyDescent="0.3">
      <c r="B53" s="34"/>
      <c r="C53" s="35"/>
      <c r="D53" s="35"/>
      <c r="E53" s="35"/>
      <c r="F53" s="35"/>
      <c r="G53" s="35"/>
      <c r="H53" s="35"/>
      <c r="I53" s="107"/>
      <c r="J53" s="35"/>
      <c r="K53" s="38"/>
    </row>
    <row r="54" spans="2:47" s="1" customFormat="1" ht="29.25" customHeight="1" x14ac:dyDescent="0.3">
      <c r="B54" s="34"/>
      <c r="C54" s="133" t="s">
        <v>92</v>
      </c>
      <c r="D54" s="121"/>
      <c r="E54" s="121"/>
      <c r="F54" s="121"/>
      <c r="G54" s="121"/>
      <c r="H54" s="121"/>
      <c r="I54" s="134"/>
      <c r="J54" s="135" t="s">
        <v>93</v>
      </c>
      <c r="K54" s="136"/>
    </row>
    <row r="55" spans="2:47" s="1" customFormat="1" ht="10.35" customHeight="1" x14ac:dyDescent="0.3">
      <c r="B55" s="34"/>
      <c r="C55" s="35"/>
      <c r="D55" s="35"/>
      <c r="E55" s="35"/>
      <c r="F55" s="35"/>
      <c r="G55" s="35"/>
      <c r="H55" s="35"/>
      <c r="I55" s="107"/>
      <c r="J55" s="35"/>
      <c r="K55" s="38"/>
    </row>
    <row r="56" spans="2:47" s="1" customFormat="1" ht="29.25" customHeight="1" x14ac:dyDescent="0.3">
      <c r="B56" s="34"/>
      <c r="C56" s="137" t="s">
        <v>94</v>
      </c>
      <c r="D56" s="35"/>
      <c r="E56" s="35"/>
      <c r="F56" s="35"/>
      <c r="G56" s="35"/>
      <c r="H56" s="35"/>
      <c r="I56" s="107"/>
      <c r="J56" s="117">
        <f>J78</f>
        <v>0</v>
      </c>
      <c r="K56" s="38"/>
      <c r="AU56" s="17" t="s">
        <v>95</v>
      </c>
    </row>
    <row r="57" spans="2:47" s="7" customFormat="1" ht="24.9" customHeight="1" x14ac:dyDescent="0.3">
      <c r="B57" s="138"/>
      <c r="C57" s="139"/>
      <c r="D57" s="140" t="s">
        <v>96</v>
      </c>
      <c r="E57" s="141"/>
      <c r="F57" s="141"/>
      <c r="G57" s="141"/>
      <c r="H57" s="141"/>
      <c r="I57" s="142"/>
      <c r="J57" s="143">
        <f>J79</f>
        <v>0</v>
      </c>
      <c r="K57" s="144"/>
    </row>
    <row r="58" spans="2:47" s="7" customFormat="1" ht="24.9" customHeight="1" x14ac:dyDescent="0.3">
      <c r="B58" s="138"/>
      <c r="C58" s="139"/>
      <c r="D58" s="140" t="s">
        <v>97</v>
      </c>
      <c r="E58" s="141"/>
      <c r="F58" s="141"/>
      <c r="G58" s="141"/>
      <c r="H58" s="141"/>
      <c r="I58" s="142"/>
      <c r="J58" s="143">
        <f>J88</f>
        <v>0</v>
      </c>
      <c r="K58" s="144"/>
    </row>
    <row r="59" spans="2:47" s="1" customFormat="1" ht="21.75" customHeight="1" x14ac:dyDescent="0.3">
      <c r="B59" s="34"/>
      <c r="C59" s="35"/>
      <c r="D59" s="35"/>
      <c r="E59" s="35"/>
      <c r="F59" s="35"/>
      <c r="G59" s="35"/>
      <c r="H59" s="35"/>
      <c r="I59" s="107"/>
      <c r="J59" s="35"/>
      <c r="K59" s="38"/>
    </row>
    <row r="60" spans="2:47" s="1" customFormat="1" ht="6.9" customHeight="1" x14ac:dyDescent="0.3">
      <c r="B60" s="49"/>
      <c r="C60" s="50"/>
      <c r="D60" s="50"/>
      <c r="E60" s="50"/>
      <c r="F60" s="50"/>
      <c r="G60" s="50"/>
      <c r="H60" s="50"/>
      <c r="I60" s="128"/>
      <c r="J60" s="50"/>
      <c r="K60" s="51"/>
    </row>
    <row r="64" spans="2:47" s="1" customFormat="1" ht="6.9" customHeight="1" x14ac:dyDescent="0.3">
      <c r="B64" s="52"/>
      <c r="C64" s="53"/>
      <c r="D64" s="53"/>
      <c r="E64" s="53"/>
      <c r="F64" s="53"/>
      <c r="G64" s="53"/>
      <c r="H64" s="53"/>
      <c r="I64" s="131"/>
      <c r="J64" s="53"/>
      <c r="K64" s="53"/>
      <c r="L64" s="54"/>
    </row>
    <row r="65" spans="2:65" s="1" customFormat="1" ht="36.9" customHeight="1" x14ac:dyDescent="0.3">
      <c r="B65" s="34"/>
      <c r="C65" s="55" t="s">
        <v>98</v>
      </c>
      <c r="D65" s="56"/>
      <c r="E65" s="56"/>
      <c r="F65" s="56"/>
      <c r="G65" s="56"/>
      <c r="H65" s="56"/>
      <c r="I65" s="145"/>
      <c r="J65" s="56"/>
      <c r="K65" s="56"/>
      <c r="L65" s="54"/>
    </row>
    <row r="66" spans="2:65" s="1" customFormat="1" ht="6.9" customHeight="1" x14ac:dyDescent="0.3">
      <c r="B66" s="34"/>
      <c r="C66" s="56"/>
      <c r="D66" s="56"/>
      <c r="E66" s="56"/>
      <c r="F66" s="56"/>
      <c r="G66" s="56"/>
      <c r="H66" s="56"/>
      <c r="I66" s="145"/>
      <c r="J66" s="56"/>
      <c r="K66" s="56"/>
      <c r="L66" s="54"/>
    </row>
    <row r="67" spans="2:65" s="1" customFormat="1" ht="14.4" customHeight="1" x14ac:dyDescent="0.3">
      <c r="B67" s="34"/>
      <c r="C67" s="58" t="s">
        <v>16</v>
      </c>
      <c r="D67" s="56"/>
      <c r="E67" s="56"/>
      <c r="F67" s="56"/>
      <c r="G67" s="56"/>
      <c r="H67" s="56"/>
      <c r="I67" s="145"/>
      <c r="J67" s="56"/>
      <c r="K67" s="56"/>
      <c r="L67" s="54"/>
    </row>
    <row r="68" spans="2:65" s="1" customFormat="1" ht="22.5" customHeight="1" x14ac:dyDescent="0.3">
      <c r="B68" s="34"/>
      <c r="C68" s="56"/>
      <c r="D68" s="56"/>
      <c r="E68" s="381" t="str">
        <f>E7</f>
        <v>Zpracování PD 2.etapa Starý kopec</v>
      </c>
      <c r="F68" s="363"/>
      <c r="G68" s="363"/>
      <c r="H68" s="363"/>
      <c r="I68" s="145"/>
      <c r="J68" s="56"/>
      <c r="K68" s="56"/>
      <c r="L68" s="54"/>
    </row>
    <row r="69" spans="2:65" s="1" customFormat="1" ht="14.4" customHeight="1" x14ac:dyDescent="0.3">
      <c r="B69" s="34"/>
      <c r="C69" s="58" t="s">
        <v>89</v>
      </c>
      <c r="D69" s="56"/>
      <c r="E69" s="56"/>
      <c r="F69" s="56"/>
      <c r="G69" s="56"/>
      <c r="H69" s="56"/>
      <c r="I69" s="145"/>
      <c r="J69" s="56"/>
      <c r="K69" s="56"/>
      <c r="L69" s="54"/>
    </row>
    <row r="70" spans="2:65" s="1" customFormat="1" ht="23.25" customHeight="1" x14ac:dyDescent="0.3">
      <c r="B70" s="34"/>
      <c r="C70" s="56"/>
      <c r="D70" s="56"/>
      <c r="E70" s="379" t="str">
        <f>E9</f>
        <v>0 - Ostatní a vedlejší náklady</v>
      </c>
      <c r="F70" s="363"/>
      <c r="G70" s="363"/>
      <c r="H70" s="363"/>
      <c r="I70" s="145"/>
      <c r="J70" s="56"/>
      <c r="K70" s="56"/>
      <c r="L70" s="54"/>
    </row>
    <row r="71" spans="2:65" s="1" customFormat="1" ht="6.9" customHeight="1" x14ac:dyDescent="0.3">
      <c r="B71" s="34"/>
      <c r="C71" s="56"/>
      <c r="D71" s="56"/>
      <c r="E71" s="56"/>
      <c r="F71" s="56"/>
      <c r="G71" s="56"/>
      <c r="H71" s="56"/>
      <c r="I71" s="145"/>
      <c r="J71" s="56"/>
      <c r="K71" s="56"/>
      <c r="L71" s="54"/>
    </row>
    <row r="72" spans="2:65" s="1" customFormat="1" ht="18" customHeight="1" x14ac:dyDescent="0.3">
      <c r="B72" s="34"/>
      <c r="C72" s="58" t="s">
        <v>23</v>
      </c>
      <c r="D72" s="56"/>
      <c r="E72" s="56"/>
      <c r="F72" s="146" t="str">
        <f>F12</f>
        <v>Děhylov</v>
      </c>
      <c r="G72" s="56"/>
      <c r="H72" s="56"/>
      <c r="I72" s="147" t="s">
        <v>25</v>
      </c>
      <c r="J72" s="66" t="str">
        <f>IF(J12="","",J12)</f>
        <v>10.12.2016</v>
      </c>
      <c r="K72" s="56"/>
      <c r="L72" s="54"/>
    </row>
    <row r="73" spans="2:65" s="1" customFormat="1" ht="6.9" customHeight="1" x14ac:dyDescent="0.3">
      <c r="B73" s="34"/>
      <c r="C73" s="56"/>
      <c r="D73" s="56"/>
      <c r="E73" s="56"/>
      <c r="F73" s="56"/>
      <c r="G73" s="56"/>
      <c r="H73" s="56"/>
      <c r="I73" s="145"/>
      <c r="J73" s="56"/>
      <c r="K73" s="56"/>
      <c r="L73" s="54"/>
    </row>
    <row r="74" spans="2:65" s="1" customFormat="1" ht="13.2" x14ac:dyDescent="0.3">
      <c r="B74" s="34"/>
      <c r="C74" s="58" t="s">
        <v>29</v>
      </c>
      <c r="D74" s="56"/>
      <c r="E74" s="56"/>
      <c r="F74" s="146" t="str">
        <f>E15</f>
        <v>Obec Děhylov</v>
      </c>
      <c r="G74" s="56"/>
      <c r="H74" s="56"/>
      <c r="I74" s="147" t="s">
        <v>36</v>
      </c>
      <c r="J74" s="146" t="str">
        <f>E21</f>
        <v>Ing. Miroslav Knápek</v>
      </c>
      <c r="K74" s="56"/>
      <c r="L74" s="54"/>
    </row>
    <row r="75" spans="2:65" s="1" customFormat="1" ht="14.4" customHeight="1" x14ac:dyDescent="0.3">
      <c r="B75" s="34"/>
      <c r="C75" s="58" t="s">
        <v>34</v>
      </c>
      <c r="D75" s="56"/>
      <c r="E75" s="56"/>
      <c r="F75" s="146" t="str">
        <f>IF(E18="","",E18)</f>
        <v/>
      </c>
      <c r="G75" s="56"/>
      <c r="H75" s="56"/>
      <c r="I75" s="145"/>
      <c r="J75" s="56"/>
      <c r="K75" s="56"/>
      <c r="L75" s="54"/>
    </row>
    <row r="76" spans="2:65" s="1" customFormat="1" ht="10.35" customHeight="1" x14ac:dyDescent="0.3">
      <c r="B76" s="34"/>
      <c r="C76" s="56"/>
      <c r="D76" s="56"/>
      <c r="E76" s="56"/>
      <c r="F76" s="56"/>
      <c r="G76" s="56"/>
      <c r="H76" s="56"/>
      <c r="I76" s="145"/>
      <c r="J76" s="56"/>
      <c r="K76" s="56"/>
      <c r="L76" s="54"/>
    </row>
    <row r="77" spans="2:65" s="8" customFormat="1" ht="29.25" customHeight="1" x14ac:dyDescent="0.3">
      <c r="B77" s="148"/>
      <c r="C77" s="149" t="s">
        <v>99</v>
      </c>
      <c r="D77" s="150" t="s">
        <v>60</v>
      </c>
      <c r="E77" s="150" t="s">
        <v>56</v>
      </c>
      <c r="F77" s="150" t="s">
        <v>100</v>
      </c>
      <c r="G77" s="150" t="s">
        <v>101</v>
      </c>
      <c r="H77" s="150" t="s">
        <v>102</v>
      </c>
      <c r="I77" s="151" t="s">
        <v>103</v>
      </c>
      <c r="J77" s="150" t="s">
        <v>93</v>
      </c>
      <c r="K77" s="152" t="s">
        <v>104</v>
      </c>
      <c r="L77" s="153"/>
      <c r="M77" s="75" t="s">
        <v>105</v>
      </c>
      <c r="N77" s="76" t="s">
        <v>45</v>
      </c>
      <c r="O77" s="76" t="s">
        <v>106</v>
      </c>
      <c r="P77" s="76" t="s">
        <v>107</v>
      </c>
      <c r="Q77" s="76" t="s">
        <v>108</v>
      </c>
      <c r="R77" s="76" t="s">
        <v>109</v>
      </c>
      <c r="S77" s="76" t="s">
        <v>110</v>
      </c>
      <c r="T77" s="77" t="s">
        <v>111</v>
      </c>
    </row>
    <row r="78" spans="2:65" s="1" customFormat="1" ht="29.25" customHeight="1" x14ac:dyDescent="0.35">
      <c r="B78" s="34"/>
      <c r="C78" s="81" t="s">
        <v>94</v>
      </c>
      <c r="D78" s="56"/>
      <c r="E78" s="56"/>
      <c r="F78" s="56"/>
      <c r="G78" s="56"/>
      <c r="H78" s="56"/>
      <c r="I78" s="145"/>
      <c r="J78" s="154">
        <f>BK78</f>
        <v>0</v>
      </c>
      <c r="K78" s="56"/>
      <c r="L78" s="54"/>
      <c r="M78" s="78"/>
      <c r="N78" s="79"/>
      <c r="O78" s="79"/>
      <c r="P78" s="155">
        <f>P79+P88</f>
        <v>0</v>
      </c>
      <c r="Q78" s="79"/>
      <c r="R78" s="155">
        <f>R79+R88</f>
        <v>0</v>
      </c>
      <c r="S78" s="79"/>
      <c r="T78" s="156">
        <f>T79+T88</f>
        <v>0</v>
      </c>
      <c r="AT78" s="17" t="s">
        <v>74</v>
      </c>
      <c r="AU78" s="17" t="s">
        <v>95</v>
      </c>
      <c r="BK78" s="157">
        <f>BK79+BK88</f>
        <v>0</v>
      </c>
    </row>
    <row r="79" spans="2:65" s="9" customFormat="1" ht="37.35" customHeight="1" x14ac:dyDescent="0.35">
      <c r="B79" s="158"/>
      <c r="C79" s="159"/>
      <c r="D79" s="160" t="s">
        <v>74</v>
      </c>
      <c r="E79" s="161" t="s">
        <v>112</v>
      </c>
      <c r="F79" s="161" t="s">
        <v>113</v>
      </c>
      <c r="G79" s="159"/>
      <c r="H79" s="159"/>
      <c r="I79" s="162"/>
      <c r="J79" s="163">
        <f>BK79</f>
        <v>0</v>
      </c>
      <c r="K79" s="159"/>
      <c r="L79" s="164"/>
      <c r="M79" s="165"/>
      <c r="N79" s="166"/>
      <c r="O79" s="166"/>
      <c r="P79" s="167">
        <f>SUM(P80:P87)</f>
        <v>0</v>
      </c>
      <c r="Q79" s="166"/>
      <c r="R79" s="167">
        <f>SUM(R80:R87)</f>
        <v>0</v>
      </c>
      <c r="S79" s="166"/>
      <c r="T79" s="168">
        <f>SUM(T80:T87)</f>
        <v>0</v>
      </c>
      <c r="AR79" s="169" t="s">
        <v>114</v>
      </c>
      <c r="AT79" s="170" t="s">
        <v>74</v>
      </c>
      <c r="AU79" s="170" t="s">
        <v>75</v>
      </c>
      <c r="AY79" s="169" t="s">
        <v>115</v>
      </c>
      <c r="BK79" s="171">
        <f>SUM(BK80:BK87)</f>
        <v>0</v>
      </c>
    </row>
    <row r="80" spans="2:65" s="1" customFormat="1" ht="22.5" customHeight="1" x14ac:dyDescent="0.3">
      <c r="B80" s="34"/>
      <c r="C80" s="172" t="s">
        <v>22</v>
      </c>
      <c r="D80" s="172" t="s">
        <v>116</v>
      </c>
      <c r="E80" s="173" t="s">
        <v>117</v>
      </c>
      <c r="F80" s="174" t="s">
        <v>118</v>
      </c>
      <c r="G80" s="175" t="s">
        <v>119</v>
      </c>
      <c r="H80" s="176">
        <v>1</v>
      </c>
      <c r="I80" s="177"/>
      <c r="J80" s="178">
        <f>ROUND(I80*H80,2)</f>
        <v>0</v>
      </c>
      <c r="K80" s="174" t="s">
        <v>120</v>
      </c>
      <c r="L80" s="54"/>
      <c r="M80" s="179" t="s">
        <v>20</v>
      </c>
      <c r="N80" s="180" t="s">
        <v>46</v>
      </c>
      <c r="O80" s="35"/>
      <c r="P80" s="181">
        <f>O80*H80</f>
        <v>0</v>
      </c>
      <c r="Q80" s="181">
        <v>0</v>
      </c>
      <c r="R80" s="181">
        <f>Q80*H80</f>
        <v>0</v>
      </c>
      <c r="S80" s="181">
        <v>0</v>
      </c>
      <c r="T80" s="182">
        <f>S80*H80</f>
        <v>0</v>
      </c>
      <c r="AR80" s="17" t="s">
        <v>121</v>
      </c>
      <c r="AT80" s="17" t="s">
        <v>116</v>
      </c>
      <c r="AU80" s="17" t="s">
        <v>22</v>
      </c>
      <c r="AY80" s="17" t="s">
        <v>115</v>
      </c>
      <c r="BE80" s="183">
        <f>IF(N80="základní",J80,0)</f>
        <v>0</v>
      </c>
      <c r="BF80" s="183">
        <f>IF(N80="snížená",J80,0)</f>
        <v>0</v>
      </c>
      <c r="BG80" s="183">
        <f>IF(N80="zákl. přenesená",J80,0)</f>
        <v>0</v>
      </c>
      <c r="BH80" s="183">
        <f>IF(N80="sníž. přenesená",J80,0)</f>
        <v>0</v>
      </c>
      <c r="BI80" s="183">
        <f>IF(N80="nulová",J80,0)</f>
        <v>0</v>
      </c>
      <c r="BJ80" s="17" t="s">
        <v>22</v>
      </c>
      <c r="BK80" s="183">
        <f>ROUND(I80*H80,2)</f>
        <v>0</v>
      </c>
      <c r="BL80" s="17" t="s">
        <v>121</v>
      </c>
      <c r="BM80" s="17" t="s">
        <v>122</v>
      </c>
    </row>
    <row r="81" spans="2:65" s="1" customFormat="1" ht="24" x14ac:dyDescent="0.3">
      <c r="B81" s="34"/>
      <c r="C81" s="56"/>
      <c r="D81" s="184" t="s">
        <v>123</v>
      </c>
      <c r="E81" s="56"/>
      <c r="F81" s="185" t="s">
        <v>124</v>
      </c>
      <c r="G81" s="56"/>
      <c r="H81" s="56"/>
      <c r="I81" s="145"/>
      <c r="J81" s="56"/>
      <c r="K81" s="56"/>
      <c r="L81" s="54"/>
      <c r="M81" s="71"/>
      <c r="N81" s="35"/>
      <c r="O81" s="35"/>
      <c r="P81" s="35"/>
      <c r="Q81" s="35"/>
      <c r="R81" s="35"/>
      <c r="S81" s="35"/>
      <c r="T81" s="72"/>
      <c r="AT81" s="17" t="s">
        <v>123</v>
      </c>
      <c r="AU81" s="17" t="s">
        <v>22</v>
      </c>
    </row>
    <row r="82" spans="2:65" s="1" customFormat="1" ht="22.5" customHeight="1" x14ac:dyDescent="0.3">
      <c r="B82" s="34"/>
      <c r="C82" s="172" t="s">
        <v>82</v>
      </c>
      <c r="D82" s="172" t="s">
        <v>116</v>
      </c>
      <c r="E82" s="173" t="s">
        <v>125</v>
      </c>
      <c r="F82" s="174" t="s">
        <v>126</v>
      </c>
      <c r="G82" s="175" t="s">
        <v>119</v>
      </c>
      <c r="H82" s="176">
        <v>1</v>
      </c>
      <c r="I82" s="177"/>
      <c r="J82" s="178">
        <f>ROUND(I82*H82,2)</f>
        <v>0</v>
      </c>
      <c r="K82" s="174" t="s">
        <v>120</v>
      </c>
      <c r="L82" s="54"/>
      <c r="M82" s="179" t="s">
        <v>20</v>
      </c>
      <c r="N82" s="180" t="s">
        <v>46</v>
      </c>
      <c r="O82" s="35"/>
      <c r="P82" s="181">
        <f>O82*H82</f>
        <v>0</v>
      </c>
      <c r="Q82" s="181">
        <v>0</v>
      </c>
      <c r="R82" s="181">
        <f>Q82*H82</f>
        <v>0</v>
      </c>
      <c r="S82" s="181">
        <v>0</v>
      </c>
      <c r="T82" s="182">
        <f>S82*H82</f>
        <v>0</v>
      </c>
      <c r="AR82" s="17" t="s">
        <v>121</v>
      </c>
      <c r="AT82" s="17" t="s">
        <v>116</v>
      </c>
      <c r="AU82" s="17" t="s">
        <v>22</v>
      </c>
      <c r="AY82" s="17" t="s">
        <v>115</v>
      </c>
      <c r="BE82" s="183">
        <f>IF(N82="základní",J82,0)</f>
        <v>0</v>
      </c>
      <c r="BF82" s="183">
        <f>IF(N82="snížená",J82,0)</f>
        <v>0</v>
      </c>
      <c r="BG82" s="183">
        <f>IF(N82="zákl. přenesená",J82,0)</f>
        <v>0</v>
      </c>
      <c r="BH82" s="183">
        <f>IF(N82="sníž. přenesená",J82,0)</f>
        <v>0</v>
      </c>
      <c r="BI82" s="183">
        <f>IF(N82="nulová",J82,0)</f>
        <v>0</v>
      </c>
      <c r="BJ82" s="17" t="s">
        <v>22</v>
      </c>
      <c r="BK82" s="183">
        <f>ROUND(I82*H82,2)</f>
        <v>0</v>
      </c>
      <c r="BL82" s="17" t="s">
        <v>121</v>
      </c>
      <c r="BM82" s="17" t="s">
        <v>127</v>
      </c>
    </row>
    <row r="83" spans="2:65" s="1" customFormat="1" ht="24" x14ac:dyDescent="0.3">
      <c r="B83" s="34"/>
      <c r="C83" s="56"/>
      <c r="D83" s="184" t="s">
        <v>123</v>
      </c>
      <c r="E83" s="56"/>
      <c r="F83" s="185" t="s">
        <v>128</v>
      </c>
      <c r="G83" s="56"/>
      <c r="H83" s="56"/>
      <c r="I83" s="145"/>
      <c r="J83" s="56"/>
      <c r="K83" s="56"/>
      <c r="L83" s="54"/>
      <c r="M83" s="71"/>
      <c r="N83" s="35"/>
      <c r="O83" s="35"/>
      <c r="P83" s="35"/>
      <c r="Q83" s="35"/>
      <c r="R83" s="35"/>
      <c r="S83" s="35"/>
      <c r="T83" s="72"/>
      <c r="AT83" s="17" t="s">
        <v>123</v>
      </c>
      <c r="AU83" s="17" t="s">
        <v>22</v>
      </c>
    </row>
    <row r="84" spans="2:65" s="1" customFormat="1" ht="22.5" customHeight="1" x14ac:dyDescent="0.3">
      <c r="B84" s="34"/>
      <c r="C84" s="172" t="s">
        <v>129</v>
      </c>
      <c r="D84" s="172" t="s">
        <v>116</v>
      </c>
      <c r="E84" s="173" t="s">
        <v>130</v>
      </c>
      <c r="F84" s="174" t="s">
        <v>131</v>
      </c>
      <c r="G84" s="175" t="s">
        <v>119</v>
      </c>
      <c r="H84" s="176">
        <v>1</v>
      </c>
      <c r="I84" s="177"/>
      <c r="J84" s="178">
        <f>ROUND(I84*H84,2)</f>
        <v>0</v>
      </c>
      <c r="K84" s="174" t="s">
        <v>120</v>
      </c>
      <c r="L84" s="54"/>
      <c r="M84" s="179" t="s">
        <v>20</v>
      </c>
      <c r="N84" s="180" t="s">
        <v>46</v>
      </c>
      <c r="O84" s="35"/>
      <c r="P84" s="181">
        <f>O84*H84</f>
        <v>0</v>
      </c>
      <c r="Q84" s="181">
        <v>0</v>
      </c>
      <c r="R84" s="181">
        <f>Q84*H84</f>
        <v>0</v>
      </c>
      <c r="S84" s="181">
        <v>0</v>
      </c>
      <c r="T84" s="182">
        <f>S84*H84</f>
        <v>0</v>
      </c>
      <c r="AR84" s="17" t="s">
        <v>121</v>
      </c>
      <c r="AT84" s="17" t="s">
        <v>116</v>
      </c>
      <c r="AU84" s="17" t="s">
        <v>22</v>
      </c>
      <c r="AY84" s="17" t="s">
        <v>115</v>
      </c>
      <c r="BE84" s="183">
        <f>IF(N84="základní",J84,0)</f>
        <v>0</v>
      </c>
      <c r="BF84" s="183">
        <f>IF(N84="snížená",J84,0)</f>
        <v>0</v>
      </c>
      <c r="BG84" s="183">
        <f>IF(N84="zákl. přenesená",J84,0)</f>
        <v>0</v>
      </c>
      <c r="BH84" s="183">
        <f>IF(N84="sníž. přenesená",J84,0)</f>
        <v>0</v>
      </c>
      <c r="BI84" s="183">
        <f>IF(N84="nulová",J84,0)</f>
        <v>0</v>
      </c>
      <c r="BJ84" s="17" t="s">
        <v>22</v>
      </c>
      <c r="BK84" s="183">
        <f>ROUND(I84*H84,2)</f>
        <v>0</v>
      </c>
      <c r="BL84" s="17" t="s">
        <v>121</v>
      </c>
      <c r="BM84" s="17" t="s">
        <v>132</v>
      </c>
    </row>
    <row r="85" spans="2:65" s="1" customFormat="1" ht="24" x14ac:dyDescent="0.3">
      <c r="B85" s="34"/>
      <c r="C85" s="56"/>
      <c r="D85" s="184" t="s">
        <v>123</v>
      </c>
      <c r="E85" s="56"/>
      <c r="F85" s="185" t="s">
        <v>133</v>
      </c>
      <c r="G85" s="56"/>
      <c r="H85" s="56"/>
      <c r="I85" s="145"/>
      <c r="J85" s="56"/>
      <c r="K85" s="56"/>
      <c r="L85" s="54"/>
      <c r="M85" s="71"/>
      <c r="N85" s="35"/>
      <c r="O85" s="35"/>
      <c r="P85" s="35"/>
      <c r="Q85" s="35"/>
      <c r="R85" s="35"/>
      <c r="S85" s="35"/>
      <c r="T85" s="72"/>
      <c r="AT85" s="17" t="s">
        <v>123</v>
      </c>
      <c r="AU85" s="17" t="s">
        <v>22</v>
      </c>
    </row>
    <row r="86" spans="2:65" s="1" customFormat="1" ht="22.5" customHeight="1" x14ac:dyDescent="0.3">
      <c r="B86" s="34"/>
      <c r="C86" s="172" t="s">
        <v>114</v>
      </c>
      <c r="D86" s="172" t="s">
        <v>116</v>
      </c>
      <c r="E86" s="173" t="s">
        <v>134</v>
      </c>
      <c r="F86" s="174" t="s">
        <v>135</v>
      </c>
      <c r="G86" s="175" t="s">
        <v>136</v>
      </c>
      <c r="H86" s="176">
        <v>1</v>
      </c>
      <c r="I86" s="177"/>
      <c r="J86" s="178">
        <f>ROUND(I86*H86,2)</f>
        <v>0</v>
      </c>
      <c r="K86" s="174" t="s">
        <v>137</v>
      </c>
      <c r="L86" s="54"/>
      <c r="M86" s="179" t="s">
        <v>20</v>
      </c>
      <c r="N86" s="180" t="s">
        <v>46</v>
      </c>
      <c r="O86" s="35"/>
      <c r="P86" s="181">
        <f>O86*H86</f>
        <v>0</v>
      </c>
      <c r="Q86" s="181">
        <v>0</v>
      </c>
      <c r="R86" s="181">
        <f>Q86*H86</f>
        <v>0</v>
      </c>
      <c r="S86" s="181">
        <v>0</v>
      </c>
      <c r="T86" s="182">
        <f>S86*H86</f>
        <v>0</v>
      </c>
      <c r="AR86" s="17" t="s">
        <v>121</v>
      </c>
      <c r="AT86" s="17" t="s">
        <v>116</v>
      </c>
      <c r="AU86" s="17" t="s">
        <v>22</v>
      </c>
      <c r="AY86" s="17" t="s">
        <v>115</v>
      </c>
      <c r="BE86" s="183">
        <f>IF(N86="základní",J86,0)</f>
        <v>0</v>
      </c>
      <c r="BF86" s="183">
        <f>IF(N86="snížená",J86,0)</f>
        <v>0</v>
      </c>
      <c r="BG86" s="183">
        <f>IF(N86="zákl. přenesená",J86,0)</f>
        <v>0</v>
      </c>
      <c r="BH86" s="183">
        <f>IF(N86="sníž. přenesená",J86,0)</f>
        <v>0</v>
      </c>
      <c r="BI86" s="183">
        <f>IF(N86="nulová",J86,0)</f>
        <v>0</v>
      </c>
      <c r="BJ86" s="17" t="s">
        <v>22</v>
      </c>
      <c r="BK86" s="183">
        <f>ROUND(I86*H86,2)</f>
        <v>0</v>
      </c>
      <c r="BL86" s="17" t="s">
        <v>121</v>
      </c>
      <c r="BM86" s="17" t="s">
        <v>138</v>
      </c>
    </row>
    <row r="87" spans="2:65" s="1" customFormat="1" ht="48" x14ac:dyDescent="0.3">
      <c r="B87" s="34"/>
      <c r="C87" s="56"/>
      <c r="D87" s="186" t="s">
        <v>123</v>
      </c>
      <c r="E87" s="56"/>
      <c r="F87" s="187" t="s">
        <v>139</v>
      </c>
      <c r="G87" s="56"/>
      <c r="H87" s="56"/>
      <c r="I87" s="145"/>
      <c r="J87" s="56"/>
      <c r="K87" s="56"/>
      <c r="L87" s="54"/>
      <c r="M87" s="71"/>
      <c r="N87" s="35"/>
      <c r="O87" s="35"/>
      <c r="P87" s="35"/>
      <c r="Q87" s="35"/>
      <c r="R87" s="35"/>
      <c r="S87" s="35"/>
      <c r="T87" s="72"/>
      <c r="AT87" s="17" t="s">
        <v>123</v>
      </c>
      <c r="AU87" s="17" t="s">
        <v>22</v>
      </c>
    </row>
    <row r="88" spans="2:65" s="9" customFormat="1" ht="37.35" customHeight="1" x14ac:dyDescent="0.35">
      <c r="B88" s="158"/>
      <c r="C88" s="159"/>
      <c r="D88" s="160" t="s">
        <v>74</v>
      </c>
      <c r="E88" s="161" t="s">
        <v>140</v>
      </c>
      <c r="F88" s="161" t="s">
        <v>141</v>
      </c>
      <c r="G88" s="159"/>
      <c r="H88" s="159"/>
      <c r="I88" s="162"/>
      <c r="J88" s="163">
        <f>BK88</f>
        <v>0</v>
      </c>
      <c r="K88" s="159"/>
      <c r="L88" s="164"/>
      <c r="M88" s="165"/>
      <c r="N88" s="166"/>
      <c r="O88" s="166"/>
      <c r="P88" s="167">
        <f>SUM(P89:P92)</f>
        <v>0</v>
      </c>
      <c r="Q88" s="166"/>
      <c r="R88" s="167">
        <f>SUM(R89:R92)</f>
        <v>0</v>
      </c>
      <c r="S88" s="166"/>
      <c r="T88" s="168">
        <f>SUM(T89:T92)</f>
        <v>0</v>
      </c>
      <c r="AR88" s="169" t="s">
        <v>142</v>
      </c>
      <c r="AT88" s="170" t="s">
        <v>74</v>
      </c>
      <c r="AU88" s="170" t="s">
        <v>75</v>
      </c>
      <c r="AY88" s="169" t="s">
        <v>115</v>
      </c>
      <c r="BK88" s="171">
        <f>SUM(BK89:BK92)</f>
        <v>0</v>
      </c>
    </row>
    <row r="89" spans="2:65" s="1" customFormat="1" ht="22.5" customHeight="1" x14ac:dyDescent="0.3">
      <c r="B89" s="34"/>
      <c r="C89" s="172" t="s">
        <v>142</v>
      </c>
      <c r="D89" s="172" t="s">
        <v>116</v>
      </c>
      <c r="E89" s="173" t="s">
        <v>143</v>
      </c>
      <c r="F89" s="174" t="s">
        <v>144</v>
      </c>
      <c r="G89" s="175" t="s">
        <v>119</v>
      </c>
      <c r="H89" s="176">
        <v>1</v>
      </c>
      <c r="I89" s="177"/>
      <c r="J89" s="178">
        <f>ROUND(I89*H89,2)</f>
        <v>0</v>
      </c>
      <c r="K89" s="174" t="s">
        <v>120</v>
      </c>
      <c r="L89" s="54"/>
      <c r="M89" s="179" t="s">
        <v>20</v>
      </c>
      <c r="N89" s="180" t="s">
        <v>46</v>
      </c>
      <c r="O89" s="35"/>
      <c r="P89" s="181">
        <f>O89*H89</f>
        <v>0</v>
      </c>
      <c r="Q89" s="181">
        <v>0</v>
      </c>
      <c r="R89" s="181">
        <f>Q89*H89</f>
        <v>0</v>
      </c>
      <c r="S89" s="181">
        <v>0</v>
      </c>
      <c r="T89" s="182">
        <f>S89*H89</f>
        <v>0</v>
      </c>
      <c r="AR89" s="17" t="s">
        <v>121</v>
      </c>
      <c r="AT89" s="17" t="s">
        <v>116</v>
      </c>
      <c r="AU89" s="17" t="s">
        <v>22</v>
      </c>
      <c r="AY89" s="17" t="s">
        <v>115</v>
      </c>
      <c r="BE89" s="183">
        <f>IF(N89="základní",J89,0)</f>
        <v>0</v>
      </c>
      <c r="BF89" s="183">
        <f>IF(N89="snížená",J89,0)</f>
        <v>0</v>
      </c>
      <c r="BG89" s="183">
        <f>IF(N89="zákl. přenesená",J89,0)</f>
        <v>0</v>
      </c>
      <c r="BH89" s="183">
        <f>IF(N89="sníž. přenesená",J89,0)</f>
        <v>0</v>
      </c>
      <c r="BI89" s="183">
        <f>IF(N89="nulová",J89,0)</f>
        <v>0</v>
      </c>
      <c r="BJ89" s="17" t="s">
        <v>22</v>
      </c>
      <c r="BK89" s="183">
        <f>ROUND(I89*H89,2)</f>
        <v>0</v>
      </c>
      <c r="BL89" s="17" t="s">
        <v>121</v>
      </c>
      <c r="BM89" s="17" t="s">
        <v>145</v>
      </c>
    </row>
    <row r="90" spans="2:65" s="1" customFormat="1" ht="22.5" customHeight="1" x14ac:dyDescent="0.3">
      <c r="B90" s="34"/>
      <c r="C90" s="172" t="s">
        <v>146</v>
      </c>
      <c r="D90" s="172" t="s">
        <v>116</v>
      </c>
      <c r="E90" s="173" t="s">
        <v>147</v>
      </c>
      <c r="F90" s="174" t="s">
        <v>148</v>
      </c>
      <c r="G90" s="175" t="s">
        <v>119</v>
      </c>
      <c r="H90" s="176">
        <v>1</v>
      </c>
      <c r="I90" s="177"/>
      <c r="J90" s="178">
        <f>ROUND(I90*H90,2)</f>
        <v>0</v>
      </c>
      <c r="K90" s="174" t="s">
        <v>120</v>
      </c>
      <c r="L90" s="54"/>
      <c r="M90" s="179" t="s">
        <v>20</v>
      </c>
      <c r="N90" s="180" t="s">
        <v>46</v>
      </c>
      <c r="O90" s="35"/>
      <c r="P90" s="181">
        <f>O90*H90</f>
        <v>0</v>
      </c>
      <c r="Q90" s="181">
        <v>0</v>
      </c>
      <c r="R90" s="181">
        <f>Q90*H90</f>
        <v>0</v>
      </c>
      <c r="S90" s="181">
        <v>0</v>
      </c>
      <c r="T90" s="182">
        <f>S90*H90</f>
        <v>0</v>
      </c>
      <c r="AR90" s="17" t="s">
        <v>121</v>
      </c>
      <c r="AT90" s="17" t="s">
        <v>116</v>
      </c>
      <c r="AU90" s="17" t="s">
        <v>22</v>
      </c>
      <c r="AY90" s="17" t="s">
        <v>115</v>
      </c>
      <c r="BE90" s="183">
        <f>IF(N90="základní",J90,0)</f>
        <v>0</v>
      </c>
      <c r="BF90" s="183">
        <f>IF(N90="snížená",J90,0)</f>
        <v>0</v>
      </c>
      <c r="BG90" s="183">
        <f>IF(N90="zákl. přenesená",J90,0)</f>
        <v>0</v>
      </c>
      <c r="BH90" s="183">
        <f>IF(N90="sníž. přenesená",J90,0)</f>
        <v>0</v>
      </c>
      <c r="BI90" s="183">
        <f>IF(N90="nulová",J90,0)</f>
        <v>0</v>
      </c>
      <c r="BJ90" s="17" t="s">
        <v>22</v>
      </c>
      <c r="BK90" s="183">
        <f>ROUND(I90*H90,2)</f>
        <v>0</v>
      </c>
      <c r="BL90" s="17" t="s">
        <v>121</v>
      </c>
      <c r="BM90" s="17" t="s">
        <v>149</v>
      </c>
    </row>
    <row r="91" spans="2:65" s="1" customFormat="1" ht="22.5" customHeight="1" x14ac:dyDescent="0.3">
      <c r="B91" s="34"/>
      <c r="C91" s="172" t="s">
        <v>150</v>
      </c>
      <c r="D91" s="172" t="s">
        <v>116</v>
      </c>
      <c r="E91" s="173" t="s">
        <v>151</v>
      </c>
      <c r="F91" s="174" t="s">
        <v>152</v>
      </c>
      <c r="G91" s="175" t="s">
        <v>119</v>
      </c>
      <c r="H91" s="176">
        <v>1</v>
      </c>
      <c r="I91" s="177"/>
      <c r="J91" s="178">
        <f>ROUND(I91*H91,2)</f>
        <v>0</v>
      </c>
      <c r="K91" s="174" t="s">
        <v>120</v>
      </c>
      <c r="L91" s="54"/>
      <c r="M91" s="179" t="s">
        <v>20</v>
      </c>
      <c r="N91" s="180" t="s">
        <v>46</v>
      </c>
      <c r="O91" s="35"/>
      <c r="P91" s="181">
        <f>O91*H91</f>
        <v>0</v>
      </c>
      <c r="Q91" s="181">
        <v>0</v>
      </c>
      <c r="R91" s="181">
        <f>Q91*H91</f>
        <v>0</v>
      </c>
      <c r="S91" s="181">
        <v>0</v>
      </c>
      <c r="T91" s="182">
        <f>S91*H91</f>
        <v>0</v>
      </c>
      <c r="AR91" s="17" t="s">
        <v>121</v>
      </c>
      <c r="AT91" s="17" t="s">
        <v>116</v>
      </c>
      <c r="AU91" s="17" t="s">
        <v>22</v>
      </c>
      <c r="AY91" s="17" t="s">
        <v>115</v>
      </c>
      <c r="BE91" s="183">
        <f>IF(N91="základní",J91,0)</f>
        <v>0</v>
      </c>
      <c r="BF91" s="183">
        <f>IF(N91="snížená",J91,0)</f>
        <v>0</v>
      </c>
      <c r="BG91" s="183">
        <f>IF(N91="zákl. přenesená",J91,0)</f>
        <v>0</v>
      </c>
      <c r="BH91" s="183">
        <f>IF(N91="sníž. přenesená",J91,0)</f>
        <v>0</v>
      </c>
      <c r="BI91" s="183">
        <f>IF(N91="nulová",J91,0)</f>
        <v>0</v>
      </c>
      <c r="BJ91" s="17" t="s">
        <v>22</v>
      </c>
      <c r="BK91" s="183">
        <f>ROUND(I91*H91,2)</f>
        <v>0</v>
      </c>
      <c r="BL91" s="17" t="s">
        <v>121</v>
      </c>
      <c r="BM91" s="17" t="s">
        <v>153</v>
      </c>
    </row>
    <row r="92" spans="2:65" s="1" customFormat="1" ht="22.5" customHeight="1" x14ac:dyDescent="0.3">
      <c r="B92" s="34"/>
      <c r="C92" s="172" t="s">
        <v>154</v>
      </c>
      <c r="D92" s="172" t="s">
        <v>116</v>
      </c>
      <c r="E92" s="173" t="s">
        <v>155</v>
      </c>
      <c r="F92" s="174" t="s">
        <v>156</v>
      </c>
      <c r="G92" s="175" t="s">
        <v>119</v>
      </c>
      <c r="H92" s="176">
        <v>1</v>
      </c>
      <c r="I92" s="177"/>
      <c r="J92" s="178">
        <f>ROUND(I92*H92,2)</f>
        <v>0</v>
      </c>
      <c r="K92" s="174" t="s">
        <v>120</v>
      </c>
      <c r="L92" s="54"/>
      <c r="M92" s="179" t="s">
        <v>20</v>
      </c>
      <c r="N92" s="188" t="s">
        <v>46</v>
      </c>
      <c r="O92" s="189"/>
      <c r="P92" s="190">
        <f>O92*H92</f>
        <v>0</v>
      </c>
      <c r="Q92" s="190">
        <v>0</v>
      </c>
      <c r="R92" s="190">
        <f>Q92*H92</f>
        <v>0</v>
      </c>
      <c r="S92" s="190">
        <v>0</v>
      </c>
      <c r="T92" s="191">
        <f>S92*H92</f>
        <v>0</v>
      </c>
      <c r="AR92" s="17" t="s">
        <v>121</v>
      </c>
      <c r="AT92" s="17" t="s">
        <v>116</v>
      </c>
      <c r="AU92" s="17" t="s">
        <v>22</v>
      </c>
      <c r="AY92" s="17" t="s">
        <v>115</v>
      </c>
      <c r="BE92" s="183">
        <f>IF(N92="základní",J92,0)</f>
        <v>0</v>
      </c>
      <c r="BF92" s="183">
        <f>IF(N92="snížená",J92,0)</f>
        <v>0</v>
      </c>
      <c r="BG92" s="183">
        <f>IF(N92="zákl. přenesená",J92,0)</f>
        <v>0</v>
      </c>
      <c r="BH92" s="183">
        <f>IF(N92="sníž. přenesená",J92,0)</f>
        <v>0</v>
      </c>
      <c r="BI92" s="183">
        <f>IF(N92="nulová",J92,0)</f>
        <v>0</v>
      </c>
      <c r="BJ92" s="17" t="s">
        <v>22</v>
      </c>
      <c r="BK92" s="183">
        <f>ROUND(I92*H92,2)</f>
        <v>0</v>
      </c>
      <c r="BL92" s="17" t="s">
        <v>121</v>
      </c>
      <c r="BM92" s="17" t="s">
        <v>157</v>
      </c>
    </row>
    <row r="93" spans="2:65" s="1" customFormat="1" ht="6.9" customHeight="1" x14ac:dyDescent="0.3">
      <c r="B93" s="49"/>
      <c r="C93" s="50"/>
      <c r="D93" s="50"/>
      <c r="E93" s="50"/>
      <c r="F93" s="50"/>
      <c r="G93" s="50"/>
      <c r="H93" s="50"/>
      <c r="I93" s="128"/>
      <c r="J93" s="50"/>
      <c r="K93" s="50"/>
      <c r="L93" s="54"/>
    </row>
  </sheetData>
  <sheetProtection password="CC35" sheet="1" objects="1" scenarios="1" formatColumns="0" formatRows="0" sort="0" autoFilter="0"/>
  <autoFilter ref="C77:K77"/>
  <mergeCells count="9">
    <mergeCell ref="E68:H68"/>
    <mergeCell ref="E70:H70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tooltip="Krycí list soupisu" display="1) Krycí list soupisu"/>
    <hyperlink ref="G1:H1" location="C54" tooltip="Rekapitulace" display="2) Rekapitulace"/>
    <hyperlink ref="J1" location="C77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scale="70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68"/>
  <sheetViews>
    <sheetView showGridLines="0" workbookViewId="0">
      <pane ySplit="1" topLeftCell="A2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75" customWidth="1"/>
    <col min="7" max="7" width="8.7109375" customWidth="1"/>
    <col min="8" max="8" width="11.140625" customWidth="1"/>
    <col min="9" max="9" width="12.7109375" style="104" customWidth="1"/>
    <col min="10" max="10" width="23.42578125" customWidth="1"/>
    <col min="11" max="11" width="15.42578125" customWidth="1"/>
    <col min="13" max="18" width="9.28515625" hidden="1"/>
    <col min="19" max="19" width="8.140625" hidden="1" customWidth="1"/>
    <col min="20" max="20" width="29.710937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70" ht="21.75" customHeight="1" x14ac:dyDescent="0.3">
      <c r="A1" s="15"/>
      <c r="B1" s="256"/>
      <c r="C1" s="256"/>
      <c r="D1" s="255" t="s">
        <v>1</v>
      </c>
      <c r="E1" s="256"/>
      <c r="F1" s="257" t="s">
        <v>394</v>
      </c>
      <c r="G1" s="382" t="s">
        <v>395</v>
      </c>
      <c r="H1" s="382"/>
      <c r="I1" s="262"/>
      <c r="J1" s="257" t="s">
        <v>396</v>
      </c>
      <c r="K1" s="255" t="s">
        <v>87</v>
      </c>
      <c r="L1" s="257" t="s">
        <v>397</v>
      </c>
      <c r="M1" s="257"/>
      <c r="N1" s="257"/>
      <c r="O1" s="257"/>
      <c r="P1" s="257"/>
      <c r="Q1" s="257"/>
      <c r="R1" s="257"/>
      <c r="S1" s="257"/>
      <c r="T1" s="257"/>
      <c r="U1" s="253"/>
      <c r="V1" s="253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ht="36.9" customHeight="1" x14ac:dyDescent="0.3"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AT2" s="17" t="s">
        <v>84</v>
      </c>
    </row>
    <row r="3" spans="1:70" ht="6.9" customHeight="1" x14ac:dyDescent="0.3">
      <c r="B3" s="18"/>
      <c r="C3" s="19"/>
      <c r="D3" s="19"/>
      <c r="E3" s="19"/>
      <c r="F3" s="19"/>
      <c r="G3" s="19"/>
      <c r="H3" s="19"/>
      <c r="I3" s="105"/>
      <c r="J3" s="19"/>
      <c r="K3" s="20"/>
      <c r="AT3" s="17" t="s">
        <v>82</v>
      </c>
    </row>
    <row r="4" spans="1:70" ht="36.9" customHeight="1" x14ac:dyDescent="0.3">
      <c r="B4" s="21"/>
      <c r="C4" s="22"/>
      <c r="D4" s="23" t="s">
        <v>88</v>
      </c>
      <c r="E4" s="22"/>
      <c r="F4" s="22"/>
      <c r="G4" s="22"/>
      <c r="H4" s="22"/>
      <c r="I4" s="106"/>
      <c r="J4" s="22"/>
      <c r="K4" s="24"/>
      <c r="M4" s="25" t="s">
        <v>10</v>
      </c>
      <c r="AT4" s="17" t="s">
        <v>4</v>
      </c>
    </row>
    <row r="5" spans="1:70" ht="6.9" customHeight="1" x14ac:dyDescent="0.3">
      <c r="B5" s="21"/>
      <c r="C5" s="22"/>
      <c r="D5" s="22"/>
      <c r="E5" s="22"/>
      <c r="F5" s="22"/>
      <c r="G5" s="22"/>
      <c r="H5" s="22"/>
      <c r="I5" s="106"/>
      <c r="J5" s="22"/>
      <c r="K5" s="24"/>
    </row>
    <row r="6" spans="1:70" ht="13.2" x14ac:dyDescent="0.3">
      <c r="B6" s="21"/>
      <c r="C6" s="22"/>
      <c r="D6" s="30" t="s">
        <v>16</v>
      </c>
      <c r="E6" s="22"/>
      <c r="F6" s="22"/>
      <c r="G6" s="22"/>
      <c r="H6" s="22"/>
      <c r="I6" s="106"/>
      <c r="J6" s="22"/>
      <c r="K6" s="24"/>
    </row>
    <row r="7" spans="1:70" ht="22.5" customHeight="1" x14ac:dyDescent="0.3">
      <c r="B7" s="21"/>
      <c r="C7" s="22"/>
      <c r="D7" s="22"/>
      <c r="E7" s="383" t="str">
        <f>'Rekapitulace stavby'!K6</f>
        <v>Zpracování PD 2.etapa Starý kopec</v>
      </c>
      <c r="F7" s="347"/>
      <c r="G7" s="347"/>
      <c r="H7" s="347"/>
      <c r="I7" s="106"/>
      <c r="J7" s="22"/>
      <c r="K7" s="24"/>
    </row>
    <row r="8" spans="1:70" s="1" customFormat="1" ht="13.2" x14ac:dyDescent="0.3">
      <c r="B8" s="34"/>
      <c r="C8" s="35"/>
      <c r="D8" s="30" t="s">
        <v>89</v>
      </c>
      <c r="E8" s="35"/>
      <c r="F8" s="35"/>
      <c r="G8" s="35"/>
      <c r="H8" s="35"/>
      <c r="I8" s="107"/>
      <c r="J8" s="35"/>
      <c r="K8" s="38"/>
    </row>
    <row r="9" spans="1:70" s="1" customFormat="1" ht="36.9" customHeight="1" x14ac:dyDescent="0.3">
      <c r="B9" s="34"/>
      <c r="C9" s="35"/>
      <c r="D9" s="35"/>
      <c r="E9" s="384" t="s">
        <v>158</v>
      </c>
      <c r="F9" s="354"/>
      <c r="G9" s="354"/>
      <c r="H9" s="354"/>
      <c r="I9" s="107"/>
      <c r="J9" s="35"/>
      <c r="K9" s="38"/>
    </row>
    <row r="10" spans="1:70" s="1" customFormat="1" x14ac:dyDescent="0.3">
      <c r="B10" s="34"/>
      <c r="C10" s="35"/>
      <c r="D10" s="35"/>
      <c r="E10" s="35"/>
      <c r="F10" s="35"/>
      <c r="G10" s="35"/>
      <c r="H10" s="35"/>
      <c r="I10" s="107"/>
      <c r="J10" s="35"/>
      <c r="K10" s="38"/>
    </row>
    <row r="11" spans="1:70" s="1" customFormat="1" ht="14.4" customHeight="1" x14ac:dyDescent="0.3">
      <c r="B11" s="34"/>
      <c r="C11" s="35"/>
      <c r="D11" s="30" t="s">
        <v>19</v>
      </c>
      <c r="E11" s="35"/>
      <c r="F11" s="28" t="s">
        <v>20</v>
      </c>
      <c r="G11" s="35"/>
      <c r="H11" s="35"/>
      <c r="I11" s="108" t="s">
        <v>21</v>
      </c>
      <c r="J11" s="28" t="s">
        <v>20</v>
      </c>
      <c r="K11" s="38"/>
    </row>
    <row r="12" spans="1:70" s="1" customFormat="1" ht="14.4" customHeight="1" x14ac:dyDescent="0.3">
      <c r="B12" s="34"/>
      <c r="C12" s="35"/>
      <c r="D12" s="30" t="s">
        <v>23</v>
      </c>
      <c r="E12" s="35"/>
      <c r="F12" s="28" t="s">
        <v>24</v>
      </c>
      <c r="G12" s="35"/>
      <c r="H12" s="35"/>
      <c r="I12" s="108" t="s">
        <v>25</v>
      </c>
      <c r="J12" s="109" t="str">
        <f>'Rekapitulace stavby'!AN8</f>
        <v>10.12.2016</v>
      </c>
      <c r="K12" s="38"/>
    </row>
    <row r="13" spans="1:70" s="1" customFormat="1" ht="10.8" customHeight="1" x14ac:dyDescent="0.3">
      <c r="B13" s="34"/>
      <c r="C13" s="35"/>
      <c r="D13" s="35"/>
      <c r="E13" s="35"/>
      <c r="F13" s="35"/>
      <c r="G13" s="35"/>
      <c r="H13" s="35"/>
      <c r="I13" s="107"/>
      <c r="J13" s="35"/>
      <c r="K13" s="38"/>
    </row>
    <row r="14" spans="1:70" s="1" customFormat="1" ht="14.4" customHeight="1" x14ac:dyDescent="0.3">
      <c r="B14" s="34"/>
      <c r="C14" s="35"/>
      <c r="D14" s="30" t="s">
        <v>29</v>
      </c>
      <c r="E14" s="35"/>
      <c r="F14" s="35"/>
      <c r="G14" s="35"/>
      <c r="H14" s="35"/>
      <c r="I14" s="108" t="s">
        <v>30</v>
      </c>
      <c r="J14" s="28" t="s">
        <v>31</v>
      </c>
      <c r="K14" s="38"/>
    </row>
    <row r="15" spans="1:70" s="1" customFormat="1" ht="18" customHeight="1" x14ac:dyDescent="0.3">
      <c r="B15" s="34"/>
      <c r="C15" s="35"/>
      <c r="D15" s="35"/>
      <c r="E15" s="28" t="s">
        <v>32</v>
      </c>
      <c r="F15" s="35"/>
      <c r="G15" s="35"/>
      <c r="H15" s="35"/>
      <c r="I15" s="108" t="s">
        <v>33</v>
      </c>
      <c r="J15" s="28" t="s">
        <v>20</v>
      </c>
      <c r="K15" s="38"/>
    </row>
    <row r="16" spans="1:70" s="1" customFormat="1" ht="6.9" customHeight="1" x14ac:dyDescent="0.3">
      <c r="B16" s="34"/>
      <c r="C16" s="35"/>
      <c r="D16" s="35"/>
      <c r="E16" s="35"/>
      <c r="F16" s="35"/>
      <c r="G16" s="35"/>
      <c r="H16" s="35"/>
      <c r="I16" s="107"/>
      <c r="J16" s="35"/>
      <c r="K16" s="38"/>
    </row>
    <row r="17" spans="2:11" s="1" customFormat="1" ht="14.4" customHeight="1" x14ac:dyDescent="0.3">
      <c r="B17" s="34"/>
      <c r="C17" s="35"/>
      <c r="D17" s="30" t="s">
        <v>34</v>
      </c>
      <c r="E17" s="35"/>
      <c r="F17" s="35"/>
      <c r="G17" s="35"/>
      <c r="H17" s="35"/>
      <c r="I17" s="108" t="s">
        <v>30</v>
      </c>
      <c r="J17" s="28" t="str">
        <f>IF('Rekapitulace stavby'!AN13="Vyplň údaj","",IF('Rekapitulace stavby'!AN13="","",'Rekapitulace stavby'!AN13))</f>
        <v/>
      </c>
      <c r="K17" s="38"/>
    </row>
    <row r="18" spans="2:11" s="1" customFormat="1" ht="18" customHeight="1" x14ac:dyDescent="0.3">
      <c r="B18" s="34"/>
      <c r="C18" s="35"/>
      <c r="D18" s="35"/>
      <c r="E18" s="28" t="str">
        <f>IF('Rekapitulace stavby'!E14="Vyplň údaj","",IF('Rekapitulace stavby'!E14="","",'Rekapitulace stavby'!E14))</f>
        <v/>
      </c>
      <c r="F18" s="35"/>
      <c r="G18" s="35"/>
      <c r="H18" s="35"/>
      <c r="I18" s="108" t="s">
        <v>33</v>
      </c>
      <c r="J18" s="28" t="str">
        <f>IF('Rekapitulace stavby'!AN14="Vyplň údaj","",IF('Rekapitulace stavby'!AN14="","",'Rekapitulace stavby'!AN14))</f>
        <v/>
      </c>
      <c r="K18" s="38"/>
    </row>
    <row r="19" spans="2:11" s="1" customFormat="1" ht="6.9" customHeight="1" x14ac:dyDescent="0.3">
      <c r="B19" s="34"/>
      <c r="C19" s="35"/>
      <c r="D19" s="35"/>
      <c r="E19" s="35"/>
      <c r="F19" s="35"/>
      <c r="G19" s="35"/>
      <c r="H19" s="35"/>
      <c r="I19" s="107"/>
      <c r="J19" s="35"/>
      <c r="K19" s="38"/>
    </row>
    <row r="20" spans="2:11" s="1" customFormat="1" ht="14.4" customHeight="1" x14ac:dyDescent="0.3">
      <c r="B20" s="34"/>
      <c r="C20" s="35"/>
      <c r="D20" s="30" t="s">
        <v>36</v>
      </c>
      <c r="E20" s="35"/>
      <c r="F20" s="35"/>
      <c r="G20" s="35"/>
      <c r="H20" s="35"/>
      <c r="I20" s="108" t="s">
        <v>30</v>
      </c>
      <c r="J20" s="28" t="s">
        <v>37</v>
      </c>
      <c r="K20" s="38"/>
    </row>
    <row r="21" spans="2:11" s="1" customFormat="1" ht="18" customHeight="1" x14ac:dyDescent="0.3">
      <c r="B21" s="34"/>
      <c r="C21" s="35"/>
      <c r="D21" s="35"/>
      <c r="E21" s="28" t="s">
        <v>39</v>
      </c>
      <c r="F21" s="35"/>
      <c r="G21" s="35"/>
      <c r="H21" s="35"/>
      <c r="I21" s="108" t="s">
        <v>33</v>
      </c>
      <c r="J21" s="28" t="s">
        <v>20</v>
      </c>
      <c r="K21" s="38"/>
    </row>
    <row r="22" spans="2:11" s="1" customFormat="1" ht="6.9" customHeight="1" x14ac:dyDescent="0.3">
      <c r="B22" s="34"/>
      <c r="C22" s="35"/>
      <c r="D22" s="35"/>
      <c r="E22" s="35"/>
      <c r="F22" s="35"/>
      <c r="G22" s="35"/>
      <c r="H22" s="35"/>
      <c r="I22" s="107"/>
      <c r="J22" s="35"/>
      <c r="K22" s="38"/>
    </row>
    <row r="23" spans="2:11" s="1" customFormat="1" ht="14.4" customHeight="1" x14ac:dyDescent="0.3">
      <c r="B23" s="34"/>
      <c r="C23" s="35"/>
      <c r="D23" s="30" t="s">
        <v>40</v>
      </c>
      <c r="E23" s="35"/>
      <c r="F23" s="35"/>
      <c r="G23" s="35"/>
      <c r="H23" s="35"/>
      <c r="I23" s="107"/>
      <c r="J23" s="35"/>
      <c r="K23" s="38"/>
    </row>
    <row r="24" spans="2:11" s="6" customFormat="1" ht="22.5" customHeight="1" x14ac:dyDescent="0.3">
      <c r="B24" s="110"/>
      <c r="C24" s="111"/>
      <c r="D24" s="111"/>
      <c r="E24" s="350" t="s">
        <v>20</v>
      </c>
      <c r="F24" s="385"/>
      <c r="G24" s="385"/>
      <c r="H24" s="385"/>
      <c r="I24" s="112"/>
      <c r="J24" s="111"/>
      <c r="K24" s="113"/>
    </row>
    <row r="25" spans="2:11" s="1" customFormat="1" ht="6.9" customHeight="1" x14ac:dyDescent="0.3">
      <c r="B25" s="34"/>
      <c r="C25" s="35"/>
      <c r="D25" s="35"/>
      <c r="E25" s="35"/>
      <c r="F25" s="35"/>
      <c r="G25" s="35"/>
      <c r="H25" s="35"/>
      <c r="I25" s="107"/>
      <c r="J25" s="35"/>
      <c r="K25" s="38"/>
    </row>
    <row r="26" spans="2:11" s="1" customFormat="1" ht="6.9" customHeight="1" x14ac:dyDescent="0.3">
      <c r="B26" s="34"/>
      <c r="C26" s="35"/>
      <c r="D26" s="79"/>
      <c r="E26" s="79"/>
      <c r="F26" s="79"/>
      <c r="G26" s="79"/>
      <c r="H26" s="79"/>
      <c r="I26" s="114"/>
      <c r="J26" s="79"/>
      <c r="K26" s="115"/>
    </row>
    <row r="27" spans="2:11" s="1" customFormat="1" ht="25.35" customHeight="1" x14ac:dyDescent="0.3">
      <c r="B27" s="34"/>
      <c r="C27" s="35"/>
      <c r="D27" s="116" t="s">
        <v>41</v>
      </c>
      <c r="E27" s="35"/>
      <c r="F27" s="35"/>
      <c r="G27" s="35"/>
      <c r="H27" s="35"/>
      <c r="I27" s="107"/>
      <c r="J27" s="117">
        <f>ROUND(J83,2)</f>
        <v>0</v>
      </c>
      <c r="K27" s="38"/>
    </row>
    <row r="28" spans="2:11" s="1" customFormat="1" ht="6.9" customHeight="1" x14ac:dyDescent="0.3">
      <c r="B28" s="34"/>
      <c r="C28" s="35"/>
      <c r="D28" s="79"/>
      <c r="E28" s="79"/>
      <c r="F28" s="79"/>
      <c r="G28" s="79"/>
      <c r="H28" s="79"/>
      <c r="I28" s="114"/>
      <c r="J28" s="79"/>
      <c r="K28" s="115"/>
    </row>
    <row r="29" spans="2:11" s="1" customFormat="1" ht="14.4" customHeight="1" x14ac:dyDescent="0.3">
      <c r="B29" s="34"/>
      <c r="C29" s="35"/>
      <c r="D29" s="35"/>
      <c r="E29" s="35"/>
      <c r="F29" s="39" t="s">
        <v>43</v>
      </c>
      <c r="G29" s="35"/>
      <c r="H29" s="35"/>
      <c r="I29" s="118" t="s">
        <v>42</v>
      </c>
      <c r="J29" s="39" t="s">
        <v>44</v>
      </c>
      <c r="K29" s="38"/>
    </row>
    <row r="30" spans="2:11" s="1" customFormat="1" ht="14.4" customHeight="1" x14ac:dyDescent="0.3">
      <c r="B30" s="34"/>
      <c r="C30" s="35"/>
      <c r="D30" s="42" t="s">
        <v>45</v>
      </c>
      <c r="E30" s="42" t="s">
        <v>46</v>
      </c>
      <c r="F30" s="119">
        <f>ROUND(SUM(BE83:BE167), 2)</f>
        <v>0</v>
      </c>
      <c r="G30" s="35"/>
      <c r="H30" s="35"/>
      <c r="I30" s="120">
        <v>0.21</v>
      </c>
      <c r="J30" s="119">
        <f>ROUND(ROUND((SUM(BE83:BE167)), 2)*I30, 2)</f>
        <v>0</v>
      </c>
      <c r="K30" s="38"/>
    </row>
    <row r="31" spans="2:11" s="1" customFormat="1" ht="14.4" customHeight="1" x14ac:dyDescent="0.3">
      <c r="B31" s="34"/>
      <c r="C31" s="35"/>
      <c r="D31" s="35"/>
      <c r="E31" s="42" t="s">
        <v>47</v>
      </c>
      <c r="F31" s="119">
        <f>ROUND(SUM(BF83:BF167), 2)</f>
        <v>0</v>
      </c>
      <c r="G31" s="35"/>
      <c r="H31" s="35"/>
      <c r="I31" s="120">
        <v>0.15</v>
      </c>
      <c r="J31" s="119">
        <f>ROUND(ROUND((SUM(BF83:BF167)), 2)*I31, 2)</f>
        <v>0</v>
      </c>
      <c r="K31" s="38"/>
    </row>
    <row r="32" spans="2:11" s="1" customFormat="1" ht="14.4" hidden="1" customHeight="1" x14ac:dyDescent="0.3">
      <c r="B32" s="34"/>
      <c r="C32" s="35"/>
      <c r="D32" s="35"/>
      <c r="E32" s="42" t="s">
        <v>48</v>
      </c>
      <c r="F32" s="119">
        <f>ROUND(SUM(BG83:BG167), 2)</f>
        <v>0</v>
      </c>
      <c r="G32" s="35"/>
      <c r="H32" s="35"/>
      <c r="I32" s="120">
        <v>0.21</v>
      </c>
      <c r="J32" s="119">
        <v>0</v>
      </c>
      <c r="K32" s="38"/>
    </row>
    <row r="33" spans="2:11" s="1" customFormat="1" ht="14.4" hidden="1" customHeight="1" x14ac:dyDescent="0.3">
      <c r="B33" s="34"/>
      <c r="C33" s="35"/>
      <c r="D33" s="35"/>
      <c r="E33" s="42" t="s">
        <v>49</v>
      </c>
      <c r="F33" s="119">
        <f>ROUND(SUM(BH83:BH167), 2)</f>
        <v>0</v>
      </c>
      <c r="G33" s="35"/>
      <c r="H33" s="35"/>
      <c r="I33" s="120">
        <v>0.15</v>
      </c>
      <c r="J33" s="119">
        <v>0</v>
      </c>
      <c r="K33" s="38"/>
    </row>
    <row r="34" spans="2:11" s="1" customFormat="1" ht="14.4" hidden="1" customHeight="1" x14ac:dyDescent="0.3">
      <c r="B34" s="34"/>
      <c r="C34" s="35"/>
      <c r="D34" s="35"/>
      <c r="E34" s="42" t="s">
        <v>50</v>
      </c>
      <c r="F34" s="119">
        <f>ROUND(SUM(BI83:BI167), 2)</f>
        <v>0</v>
      </c>
      <c r="G34" s="35"/>
      <c r="H34" s="35"/>
      <c r="I34" s="120">
        <v>0</v>
      </c>
      <c r="J34" s="119">
        <v>0</v>
      </c>
      <c r="K34" s="38"/>
    </row>
    <row r="35" spans="2:11" s="1" customFormat="1" ht="6.9" customHeight="1" x14ac:dyDescent="0.3">
      <c r="B35" s="34"/>
      <c r="C35" s="35"/>
      <c r="D35" s="35"/>
      <c r="E35" s="35"/>
      <c r="F35" s="35"/>
      <c r="G35" s="35"/>
      <c r="H35" s="35"/>
      <c r="I35" s="107"/>
      <c r="J35" s="35"/>
      <c r="K35" s="38"/>
    </row>
    <row r="36" spans="2:11" s="1" customFormat="1" ht="25.35" customHeight="1" x14ac:dyDescent="0.3">
      <c r="B36" s="34"/>
      <c r="C36" s="121"/>
      <c r="D36" s="122" t="s">
        <v>51</v>
      </c>
      <c r="E36" s="73"/>
      <c r="F36" s="73"/>
      <c r="G36" s="123" t="s">
        <v>52</v>
      </c>
      <c r="H36" s="124" t="s">
        <v>53</v>
      </c>
      <c r="I36" s="125"/>
      <c r="J36" s="126">
        <f>SUM(J27:J34)</f>
        <v>0</v>
      </c>
      <c r="K36" s="127"/>
    </row>
    <row r="37" spans="2:11" s="1" customFormat="1" ht="14.4" customHeight="1" x14ac:dyDescent="0.3">
      <c r="B37" s="49"/>
      <c r="C37" s="50"/>
      <c r="D37" s="50"/>
      <c r="E37" s="50"/>
      <c r="F37" s="50"/>
      <c r="G37" s="50"/>
      <c r="H37" s="50"/>
      <c r="I37" s="128"/>
      <c r="J37" s="50"/>
      <c r="K37" s="51"/>
    </row>
    <row r="41" spans="2:11" s="1" customFormat="1" ht="6.9" customHeight="1" x14ac:dyDescent="0.3">
      <c r="B41" s="129"/>
      <c r="C41" s="130"/>
      <c r="D41" s="130"/>
      <c r="E41" s="130"/>
      <c r="F41" s="130"/>
      <c r="G41" s="130"/>
      <c r="H41" s="130"/>
      <c r="I41" s="131"/>
      <c r="J41" s="130"/>
      <c r="K41" s="132"/>
    </row>
    <row r="42" spans="2:11" s="1" customFormat="1" ht="36.9" customHeight="1" x14ac:dyDescent="0.3">
      <c r="B42" s="34"/>
      <c r="C42" s="23" t="s">
        <v>91</v>
      </c>
      <c r="D42" s="35"/>
      <c r="E42" s="35"/>
      <c r="F42" s="35"/>
      <c r="G42" s="35"/>
      <c r="H42" s="35"/>
      <c r="I42" s="107"/>
      <c r="J42" s="35"/>
      <c r="K42" s="38"/>
    </row>
    <row r="43" spans="2:11" s="1" customFormat="1" ht="6.9" customHeight="1" x14ac:dyDescent="0.3">
      <c r="B43" s="34"/>
      <c r="C43" s="35"/>
      <c r="D43" s="35"/>
      <c r="E43" s="35"/>
      <c r="F43" s="35"/>
      <c r="G43" s="35"/>
      <c r="H43" s="35"/>
      <c r="I43" s="107"/>
      <c r="J43" s="35"/>
      <c r="K43" s="38"/>
    </row>
    <row r="44" spans="2:11" s="1" customFormat="1" ht="14.4" customHeight="1" x14ac:dyDescent="0.3">
      <c r="B44" s="34"/>
      <c r="C44" s="30" t="s">
        <v>16</v>
      </c>
      <c r="D44" s="35"/>
      <c r="E44" s="35"/>
      <c r="F44" s="35"/>
      <c r="G44" s="35"/>
      <c r="H44" s="35"/>
      <c r="I44" s="107"/>
      <c r="J44" s="35"/>
      <c r="K44" s="38"/>
    </row>
    <row r="45" spans="2:11" s="1" customFormat="1" ht="22.5" customHeight="1" x14ac:dyDescent="0.3">
      <c r="B45" s="34"/>
      <c r="C45" s="35"/>
      <c r="D45" s="35"/>
      <c r="E45" s="383" t="str">
        <f>E7</f>
        <v>Zpracování PD 2.etapa Starý kopec</v>
      </c>
      <c r="F45" s="354"/>
      <c r="G45" s="354"/>
      <c r="H45" s="354"/>
      <c r="I45" s="107"/>
      <c r="J45" s="35"/>
      <c r="K45" s="38"/>
    </row>
    <row r="46" spans="2:11" s="1" customFormat="1" ht="14.4" customHeight="1" x14ac:dyDescent="0.3">
      <c r="B46" s="34"/>
      <c r="C46" s="30" t="s">
        <v>89</v>
      </c>
      <c r="D46" s="35"/>
      <c r="E46" s="35"/>
      <c r="F46" s="35"/>
      <c r="G46" s="35"/>
      <c r="H46" s="35"/>
      <c r="I46" s="107"/>
      <c r="J46" s="35"/>
      <c r="K46" s="38"/>
    </row>
    <row r="47" spans="2:11" s="1" customFormat="1" ht="23.25" customHeight="1" x14ac:dyDescent="0.3">
      <c r="B47" s="34"/>
      <c r="C47" s="35"/>
      <c r="D47" s="35"/>
      <c r="E47" s="384" t="str">
        <f>E9</f>
        <v>1 - Část 1 - na pozemku č. 114</v>
      </c>
      <c r="F47" s="354"/>
      <c r="G47" s="354"/>
      <c r="H47" s="354"/>
      <c r="I47" s="107"/>
      <c r="J47" s="35"/>
      <c r="K47" s="38"/>
    </row>
    <row r="48" spans="2:11" s="1" customFormat="1" ht="6.9" customHeight="1" x14ac:dyDescent="0.3">
      <c r="B48" s="34"/>
      <c r="C48" s="35"/>
      <c r="D48" s="35"/>
      <c r="E48" s="35"/>
      <c r="F48" s="35"/>
      <c r="G48" s="35"/>
      <c r="H48" s="35"/>
      <c r="I48" s="107"/>
      <c r="J48" s="35"/>
      <c r="K48" s="38"/>
    </row>
    <row r="49" spans="2:47" s="1" customFormat="1" ht="18" customHeight="1" x14ac:dyDescent="0.3">
      <c r="B49" s="34"/>
      <c r="C49" s="30" t="s">
        <v>23</v>
      </c>
      <c r="D49" s="35"/>
      <c r="E49" s="35"/>
      <c r="F49" s="28" t="str">
        <f>F12</f>
        <v>Děhylov</v>
      </c>
      <c r="G49" s="35"/>
      <c r="H49" s="35"/>
      <c r="I49" s="108" t="s">
        <v>25</v>
      </c>
      <c r="J49" s="109" t="str">
        <f>IF(J12="","",J12)</f>
        <v>10.12.2016</v>
      </c>
      <c r="K49" s="38"/>
    </row>
    <row r="50" spans="2:47" s="1" customFormat="1" ht="6.9" customHeight="1" x14ac:dyDescent="0.3">
      <c r="B50" s="34"/>
      <c r="C50" s="35"/>
      <c r="D50" s="35"/>
      <c r="E50" s="35"/>
      <c r="F50" s="35"/>
      <c r="G50" s="35"/>
      <c r="H50" s="35"/>
      <c r="I50" s="107"/>
      <c r="J50" s="35"/>
      <c r="K50" s="38"/>
    </row>
    <row r="51" spans="2:47" s="1" customFormat="1" ht="13.2" x14ac:dyDescent="0.3">
      <c r="B51" s="34"/>
      <c r="C51" s="30" t="s">
        <v>29</v>
      </c>
      <c r="D51" s="35"/>
      <c r="E51" s="35"/>
      <c r="F51" s="28" t="str">
        <f>E15</f>
        <v>Obec Děhylov</v>
      </c>
      <c r="G51" s="35"/>
      <c r="H51" s="35"/>
      <c r="I51" s="108" t="s">
        <v>36</v>
      </c>
      <c r="J51" s="28" t="str">
        <f>E21</f>
        <v>Ing. Miroslav Knápek</v>
      </c>
      <c r="K51" s="38"/>
    </row>
    <row r="52" spans="2:47" s="1" customFormat="1" ht="14.4" customHeight="1" x14ac:dyDescent="0.3">
      <c r="B52" s="34"/>
      <c r="C52" s="30" t="s">
        <v>34</v>
      </c>
      <c r="D52" s="35"/>
      <c r="E52" s="35"/>
      <c r="F52" s="28" t="str">
        <f>IF(E18="","",E18)</f>
        <v/>
      </c>
      <c r="G52" s="35"/>
      <c r="H52" s="35"/>
      <c r="I52" s="107"/>
      <c r="J52" s="35"/>
      <c r="K52" s="38"/>
    </row>
    <row r="53" spans="2:47" s="1" customFormat="1" ht="10.35" customHeight="1" x14ac:dyDescent="0.3">
      <c r="B53" s="34"/>
      <c r="C53" s="35"/>
      <c r="D53" s="35"/>
      <c r="E53" s="35"/>
      <c r="F53" s="35"/>
      <c r="G53" s="35"/>
      <c r="H53" s="35"/>
      <c r="I53" s="107"/>
      <c r="J53" s="35"/>
      <c r="K53" s="38"/>
    </row>
    <row r="54" spans="2:47" s="1" customFormat="1" ht="29.25" customHeight="1" x14ac:dyDescent="0.3">
      <c r="B54" s="34"/>
      <c r="C54" s="133" t="s">
        <v>92</v>
      </c>
      <c r="D54" s="121"/>
      <c r="E54" s="121"/>
      <c r="F54" s="121"/>
      <c r="G54" s="121"/>
      <c r="H54" s="121"/>
      <c r="I54" s="134"/>
      <c r="J54" s="135" t="s">
        <v>93</v>
      </c>
      <c r="K54" s="136"/>
    </row>
    <row r="55" spans="2:47" s="1" customFormat="1" ht="10.35" customHeight="1" x14ac:dyDescent="0.3">
      <c r="B55" s="34"/>
      <c r="C55" s="35"/>
      <c r="D55" s="35"/>
      <c r="E55" s="35"/>
      <c r="F55" s="35"/>
      <c r="G55" s="35"/>
      <c r="H55" s="35"/>
      <c r="I55" s="107"/>
      <c r="J55" s="35"/>
      <c r="K55" s="38"/>
    </row>
    <row r="56" spans="2:47" s="1" customFormat="1" ht="29.25" customHeight="1" x14ac:dyDescent="0.3">
      <c r="B56" s="34"/>
      <c r="C56" s="137" t="s">
        <v>94</v>
      </c>
      <c r="D56" s="35"/>
      <c r="E56" s="35"/>
      <c r="F56" s="35"/>
      <c r="G56" s="35"/>
      <c r="H56" s="35"/>
      <c r="I56" s="107"/>
      <c r="J56" s="117">
        <f>J83</f>
        <v>0</v>
      </c>
      <c r="K56" s="38"/>
      <c r="AU56" s="17" t="s">
        <v>95</v>
      </c>
    </row>
    <row r="57" spans="2:47" s="7" customFormat="1" ht="24.9" customHeight="1" x14ac:dyDescent="0.3">
      <c r="B57" s="138"/>
      <c r="C57" s="139"/>
      <c r="D57" s="140" t="s">
        <v>159</v>
      </c>
      <c r="E57" s="141"/>
      <c r="F57" s="141"/>
      <c r="G57" s="141"/>
      <c r="H57" s="141"/>
      <c r="I57" s="142"/>
      <c r="J57" s="143">
        <f>J84</f>
        <v>0</v>
      </c>
      <c r="K57" s="144"/>
    </row>
    <row r="58" spans="2:47" s="10" customFormat="1" ht="19.95" customHeight="1" x14ac:dyDescent="0.3">
      <c r="B58" s="192"/>
      <c r="C58" s="193"/>
      <c r="D58" s="194" t="s">
        <v>160</v>
      </c>
      <c r="E58" s="195"/>
      <c r="F58" s="195"/>
      <c r="G58" s="195"/>
      <c r="H58" s="195"/>
      <c r="I58" s="196"/>
      <c r="J58" s="197">
        <f>J85</f>
        <v>0</v>
      </c>
      <c r="K58" s="198"/>
    </row>
    <row r="59" spans="2:47" s="10" customFormat="1" ht="19.95" customHeight="1" x14ac:dyDescent="0.3">
      <c r="B59" s="192"/>
      <c r="C59" s="193"/>
      <c r="D59" s="194" t="s">
        <v>161</v>
      </c>
      <c r="E59" s="195"/>
      <c r="F59" s="195"/>
      <c r="G59" s="195"/>
      <c r="H59" s="195"/>
      <c r="I59" s="196"/>
      <c r="J59" s="197">
        <f>J110</f>
        <v>0</v>
      </c>
      <c r="K59" s="198"/>
    </row>
    <row r="60" spans="2:47" s="10" customFormat="1" ht="19.95" customHeight="1" x14ac:dyDescent="0.3">
      <c r="B60" s="192"/>
      <c r="C60" s="193"/>
      <c r="D60" s="194" t="s">
        <v>162</v>
      </c>
      <c r="E60" s="195"/>
      <c r="F60" s="195"/>
      <c r="G60" s="195"/>
      <c r="H60" s="195"/>
      <c r="I60" s="196"/>
      <c r="J60" s="197">
        <f>J123</f>
        <v>0</v>
      </c>
      <c r="K60" s="198"/>
    </row>
    <row r="61" spans="2:47" s="10" customFormat="1" ht="19.95" customHeight="1" x14ac:dyDescent="0.3">
      <c r="B61" s="192"/>
      <c r="C61" s="193"/>
      <c r="D61" s="194" t="s">
        <v>163</v>
      </c>
      <c r="E61" s="195"/>
      <c r="F61" s="195"/>
      <c r="G61" s="195"/>
      <c r="H61" s="195"/>
      <c r="I61" s="196"/>
      <c r="J61" s="197">
        <f>J126</f>
        <v>0</v>
      </c>
      <c r="K61" s="198"/>
    </row>
    <row r="62" spans="2:47" s="10" customFormat="1" ht="19.95" customHeight="1" x14ac:dyDescent="0.3">
      <c r="B62" s="192"/>
      <c r="C62" s="193"/>
      <c r="D62" s="194" t="s">
        <v>164</v>
      </c>
      <c r="E62" s="195"/>
      <c r="F62" s="195"/>
      <c r="G62" s="195"/>
      <c r="H62" s="195"/>
      <c r="I62" s="196"/>
      <c r="J62" s="197">
        <f>J139</f>
        <v>0</v>
      </c>
      <c r="K62" s="198"/>
    </row>
    <row r="63" spans="2:47" s="10" customFormat="1" ht="19.95" customHeight="1" x14ac:dyDescent="0.3">
      <c r="B63" s="192"/>
      <c r="C63" s="193"/>
      <c r="D63" s="194" t="s">
        <v>165</v>
      </c>
      <c r="E63" s="195"/>
      <c r="F63" s="195"/>
      <c r="G63" s="195"/>
      <c r="H63" s="195"/>
      <c r="I63" s="196"/>
      <c r="J63" s="197">
        <f>J166</f>
        <v>0</v>
      </c>
      <c r="K63" s="198"/>
    </row>
    <row r="64" spans="2:47" s="1" customFormat="1" ht="21.75" customHeight="1" x14ac:dyDescent="0.3">
      <c r="B64" s="34"/>
      <c r="C64" s="35"/>
      <c r="D64" s="35"/>
      <c r="E64" s="35"/>
      <c r="F64" s="35"/>
      <c r="G64" s="35"/>
      <c r="H64" s="35"/>
      <c r="I64" s="107"/>
      <c r="J64" s="35"/>
      <c r="K64" s="38"/>
    </row>
    <row r="65" spans="2:12" s="1" customFormat="1" ht="6.9" customHeight="1" x14ac:dyDescent="0.3">
      <c r="B65" s="49"/>
      <c r="C65" s="50"/>
      <c r="D65" s="50"/>
      <c r="E65" s="50"/>
      <c r="F65" s="50"/>
      <c r="G65" s="50"/>
      <c r="H65" s="50"/>
      <c r="I65" s="128"/>
      <c r="J65" s="50"/>
      <c r="K65" s="51"/>
    </row>
    <row r="69" spans="2:12" s="1" customFormat="1" ht="6.9" customHeight="1" x14ac:dyDescent="0.3">
      <c r="B69" s="52"/>
      <c r="C69" s="53"/>
      <c r="D69" s="53"/>
      <c r="E69" s="53"/>
      <c r="F69" s="53"/>
      <c r="G69" s="53"/>
      <c r="H69" s="53"/>
      <c r="I69" s="131"/>
      <c r="J69" s="53"/>
      <c r="K69" s="53"/>
      <c r="L69" s="54"/>
    </row>
    <row r="70" spans="2:12" s="1" customFormat="1" ht="36.9" customHeight="1" x14ac:dyDescent="0.3">
      <c r="B70" s="34"/>
      <c r="C70" s="55" t="s">
        <v>98</v>
      </c>
      <c r="D70" s="56"/>
      <c r="E70" s="56"/>
      <c r="F70" s="56"/>
      <c r="G70" s="56"/>
      <c r="H70" s="56"/>
      <c r="I70" s="145"/>
      <c r="J70" s="56"/>
      <c r="K70" s="56"/>
      <c r="L70" s="54"/>
    </row>
    <row r="71" spans="2:12" s="1" customFormat="1" ht="6.9" customHeight="1" x14ac:dyDescent="0.3">
      <c r="B71" s="34"/>
      <c r="C71" s="56"/>
      <c r="D71" s="56"/>
      <c r="E71" s="56"/>
      <c r="F71" s="56"/>
      <c r="G71" s="56"/>
      <c r="H71" s="56"/>
      <c r="I71" s="145"/>
      <c r="J71" s="56"/>
      <c r="K71" s="56"/>
      <c r="L71" s="54"/>
    </row>
    <row r="72" spans="2:12" s="1" customFormat="1" ht="14.4" customHeight="1" x14ac:dyDescent="0.3">
      <c r="B72" s="34"/>
      <c r="C72" s="58" t="s">
        <v>16</v>
      </c>
      <c r="D72" s="56"/>
      <c r="E72" s="56"/>
      <c r="F72" s="56"/>
      <c r="G72" s="56"/>
      <c r="H72" s="56"/>
      <c r="I72" s="145"/>
      <c r="J72" s="56"/>
      <c r="K72" s="56"/>
      <c r="L72" s="54"/>
    </row>
    <row r="73" spans="2:12" s="1" customFormat="1" ht="22.5" customHeight="1" x14ac:dyDescent="0.3">
      <c r="B73" s="34"/>
      <c r="C73" s="56"/>
      <c r="D73" s="56"/>
      <c r="E73" s="381" t="str">
        <f>E7</f>
        <v>Zpracování PD 2.etapa Starý kopec</v>
      </c>
      <c r="F73" s="363"/>
      <c r="G73" s="363"/>
      <c r="H73" s="363"/>
      <c r="I73" s="145"/>
      <c r="J73" s="56"/>
      <c r="K73" s="56"/>
      <c r="L73" s="54"/>
    </row>
    <row r="74" spans="2:12" s="1" customFormat="1" ht="14.4" customHeight="1" x14ac:dyDescent="0.3">
      <c r="B74" s="34"/>
      <c r="C74" s="58" t="s">
        <v>89</v>
      </c>
      <c r="D74" s="56"/>
      <c r="E74" s="56"/>
      <c r="F74" s="56"/>
      <c r="G74" s="56"/>
      <c r="H74" s="56"/>
      <c r="I74" s="145"/>
      <c r="J74" s="56"/>
      <c r="K74" s="56"/>
      <c r="L74" s="54"/>
    </row>
    <row r="75" spans="2:12" s="1" customFormat="1" ht="23.25" customHeight="1" x14ac:dyDescent="0.3">
      <c r="B75" s="34"/>
      <c r="C75" s="56"/>
      <c r="D75" s="56"/>
      <c r="E75" s="379" t="str">
        <f>E9</f>
        <v>1 - Část 1 - na pozemku č. 114</v>
      </c>
      <c r="F75" s="363"/>
      <c r="G75" s="363"/>
      <c r="H75" s="363"/>
      <c r="I75" s="145"/>
      <c r="J75" s="56"/>
      <c r="K75" s="56"/>
      <c r="L75" s="54"/>
    </row>
    <row r="76" spans="2:12" s="1" customFormat="1" ht="6.9" customHeight="1" x14ac:dyDescent="0.3">
      <c r="B76" s="34"/>
      <c r="C76" s="56"/>
      <c r="D76" s="56"/>
      <c r="E76" s="56"/>
      <c r="F76" s="56"/>
      <c r="G76" s="56"/>
      <c r="H76" s="56"/>
      <c r="I76" s="145"/>
      <c r="J76" s="56"/>
      <c r="K76" s="56"/>
      <c r="L76" s="54"/>
    </row>
    <row r="77" spans="2:12" s="1" customFormat="1" ht="18" customHeight="1" x14ac:dyDescent="0.3">
      <c r="B77" s="34"/>
      <c r="C77" s="58" t="s">
        <v>23</v>
      </c>
      <c r="D77" s="56"/>
      <c r="E77" s="56"/>
      <c r="F77" s="146" t="str">
        <f>F12</f>
        <v>Děhylov</v>
      </c>
      <c r="G77" s="56"/>
      <c r="H77" s="56"/>
      <c r="I77" s="147" t="s">
        <v>25</v>
      </c>
      <c r="J77" s="66" t="str">
        <f>IF(J12="","",J12)</f>
        <v>10.12.2016</v>
      </c>
      <c r="K77" s="56"/>
      <c r="L77" s="54"/>
    </row>
    <row r="78" spans="2:12" s="1" customFormat="1" ht="6.9" customHeight="1" x14ac:dyDescent="0.3">
      <c r="B78" s="34"/>
      <c r="C78" s="56"/>
      <c r="D78" s="56"/>
      <c r="E78" s="56"/>
      <c r="F78" s="56"/>
      <c r="G78" s="56"/>
      <c r="H78" s="56"/>
      <c r="I78" s="145"/>
      <c r="J78" s="56"/>
      <c r="K78" s="56"/>
      <c r="L78" s="54"/>
    </row>
    <row r="79" spans="2:12" s="1" customFormat="1" ht="13.2" x14ac:dyDescent="0.3">
      <c r="B79" s="34"/>
      <c r="C79" s="58" t="s">
        <v>29</v>
      </c>
      <c r="D79" s="56"/>
      <c r="E79" s="56"/>
      <c r="F79" s="146" t="str">
        <f>E15</f>
        <v>Obec Děhylov</v>
      </c>
      <c r="G79" s="56"/>
      <c r="H79" s="56"/>
      <c r="I79" s="147" t="s">
        <v>36</v>
      </c>
      <c r="J79" s="146" t="str">
        <f>E21</f>
        <v>Ing. Miroslav Knápek</v>
      </c>
      <c r="K79" s="56"/>
      <c r="L79" s="54"/>
    </row>
    <row r="80" spans="2:12" s="1" customFormat="1" ht="14.4" customHeight="1" x14ac:dyDescent="0.3">
      <c r="B80" s="34"/>
      <c r="C80" s="58" t="s">
        <v>34</v>
      </c>
      <c r="D80" s="56"/>
      <c r="E80" s="56"/>
      <c r="F80" s="146" t="str">
        <f>IF(E18="","",E18)</f>
        <v/>
      </c>
      <c r="G80" s="56"/>
      <c r="H80" s="56"/>
      <c r="I80" s="145"/>
      <c r="J80" s="56"/>
      <c r="K80" s="56"/>
      <c r="L80" s="54"/>
    </row>
    <row r="81" spans="2:65" s="1" customFormat="1" ht="10.35" customHeight="1" x14ac:dyDescent="0.3">
      <c r="B81" s="34"/>
      <c r="C81" s="56"/>
      <c r="D81" s="56"/>
      <c r="E81" s="56"/>
      <c r="F81" s="56"/>
      <c r="G81" s="56"/>
      <c r="H81" s="56"/>
      <c r="I81" s="145"/>
      <c r="J81" s="56"/>
      <c r="K81" s="56"/>
      <c r="L81" s="54"/>
    </row>
    <row r="82" spans="2:65" s="8" customFormat="1" ht="29.25" customHeight="1" x14ac:dyDescent="0.3">
      <c r="B82" s="148"/>
      <c r="C82" s="149" t="s">
        <v>99</v>
      </c>
      <c r="D82" s="150" t="s">
        <v>60</v>
      </c>
      <c r="E82" s="150" t="s">
        <v>56</v>
      </c>
      <c r="F82" s="150" t="s">
        <v>100</v>
      </c>
      <c r="G82" s="150" t="s">
        <v>101</v>
      </c>
      <c r="H82" s="150" t="s">
        <v>102</v>
      </c>
      <c r="I82" s="151" t="s">
        <v>103</v>
      </c>
      <c r="J82" s="150" t="s">
        <v>93</v>
      </c>
      <c r="K82" s="152" t="s">
        <v>104</v>
      </c>
      <c r="L82" s="153"/>
      <c r="M82" s="75" t="s">
        <v>105</v>
      </c>
      <c r="N82" s="76" t="s">
        <v>45</v>
      </c>
      <c r="O82" s="76" t="s">
        <v>106</v>
      </c>
      <c r="P82" s="76" t="s">
        <v>107</v>
      </c>
      <c r="Q82" s="76" t="s">
        <v>108</v>
      </c>
      <c r="R82" s="76" t="s">
        <v>109</v>
      </c>
      <c r="S82" s="76" t="s">
        <v>110</v>
      </c>
      <c r="T82" s="77" t="s">
        <v>111</v>
      </c>
    </row>
    <row r="83" spans="2:65" s="1" customFormat="1" ht="29.25" customHeight="1" x14ac:dyDescent="0.35">
      <c r="B83" s="34"/>
      <c r="C83" s="81" t="s">
        <v>94</v>
      </c>
      <c r="D83" s="56"/>
      <c r="E83" s="56"/>
      <c r="F83" s="56"/>
      <c r="G83" s="56"/>
      <c r="H83" s="56"/>
      <c r="I83" s="145"/>
      <c r="J83" s="154">
        <f>BK83</f>
        <v>0</v>
      </c>
      <c r="K83" s="56"/>
      <c r="L83" s="54"/>
      <c r="M83" s="78"/>
      <c r="N83" s="79"/>
      <c r="O83" s="79"/>
      <c r="P83" s="155">
        <f>P84</f>
        <v>0</v>
      </c>
      <c r="Q83" s="79"/>
      <c r="R83" s="155">
        <f>R84</f>
        <v>35.353019799999998</v>
      </c>
      <c r="S83" s="79"/>
      <c r="T83" s="156">
        <f>T84</f>
        <v>89.242000000000004</v>
      </c>
      <c r="AT83" s="17" t="s">
        <v>74</v>
      </c>
      <c r="AU83" s="17" t="s">
        <v>95</v>
      </c>
      <c r="BK83" s="157">
        <f>BK84</f>
        <v>0</v>
      </c>
    </row>
    <row r="84" spans="2:65" s="9" customFormat="1" ht="37.35" customHeight="1" x14ac:dyDescent="0.35">
      <c r="B84" s="158"/>
      <c r="C84" s="159"/>
      <c r="D84" s="199" t="s">
        <v>74</v>
      </c>
      <c r="E84" s="200" t="s">
        <v>166</v>
      </c>
      <c r="F84" s="200" t="s">
        <v>167</v>
      </c>
      <c r="G84" s="159"/>
      <c r="H84" s="159"/>
      <c r="I84" s="162"/>
      <c r="J84" s="201">
        <f>BK84</f>
        <v>0</v>
      </c>
      <c r="K84" s="159"/>
      <c r="L84" s="164"/>
      <c r="M84" s="165"/>
      <c r="N84" s="166"/>
      <c r="O84" s="166"/>
      <c r="P84" s="167">
        <f>P85+P110+P123+P126+P139+P166</f>
        <v>0</v>
      </c>
      <c r="Q84" s="166"/>
      <c r="R84" s="167">
        <f>R85+R110+R123+R126+R139+R166</f>
        <v>35.353019799999998</v>
      </c>
      <c r="S84" s="166"/>
      <c r="T84" s="168">
        <f>T85+T110+T123+T126+T139+T166</f>
        <v>89.242000000000004</v>
      </c>
      <c r="AR84" s="169" t="s">
        <v>22</v>
      </c>
      <c r="AT84" s="170" t="s">
        <v>74</v>
      </c>
      <c r="AU84" s="170" t="s">
        <v>75</v>
      </c>
      <c r="AY84" s="169" t="s">
        <v>115</v>
      </c>
      <c r="BK84" s="171">
        <f>BK85+BK110+BK123+BK126+BK139+BK166</f>
        <v>0</v>
      </c>
    </row>
    <row r="85" spans="2:65" s="9" customFormat="1" ht="19.95" customHeight="1" x14ac:dyDescent="0.35">
      <c r="B85" s="158"/>
      <c r="C85" s="159"/>
      <c r="D85" s="160" t="s">
        <v>74</v>
      </c>
      <c r="E85" s="202" t="s">
        <v>22</v>
      </c>
      <c r="F85" s="202" t="s">
        <v>168</v>
      </c>
      <c r="G85" s="159"/>
      <c r="H85" s="159"/>
      <c r="I85" s="162"/>
      <c r="J85" s="203">
        <f>BK85</f>
        <v>0</v>
      </c>
      <c r="K85" s="159"/>
      <c r="L85" s="164"/>
      <c r="M85" s="165"/>
      <c r="N85" s="166"/>
      <c r="O85" s="166"/>
      <c r="P85" s="167">
        <f>SUM(P86:P109)</f>
        <v>0</v>
      </c>
      <c r="Q85" s="166"/>
      <c r="R85" s="167">
        <f>SUM(R86:R109)</f>
        <v>2.8775000000000002E-2</v>
      </c>
      <c r="S85" s="166"/>
      <c r="T85" s="168">
        <f>SUM(T86:T109)</f>
        <v>79.36</v>
      </c>
      <c r="AR85" s="169" t="s">
        <v>22</v>
      </c>
      <c r="AT85" s="170" t="s">
        <v>74</v>
      </c>
      <c r="AU85" s="170" t="s">
        <v>22</v>
      </c>
      <c r="AY85" s="169" t="s">
        <v>115</v>
      </c>
      <c r="BK85" s="171">
        <f>SUM(BK86:BK109)</f>
        <v>0</v>
      </c>
    </row>
    <row r="86" spans="2:65" s="1" customFormat="1" ht="22.5" customHeight="1" x14ac:dyDescent="0.3">
      <c r="B86" s="34"/>
      <c r="C86" s="172" t="s">
        <v>22</v>
      </c>
      <c r="D86" s="172" t="s">
        <v>116</v>
      </c>
      <c r="E86" s="173" t="s">
        <v>169</v>
      </c>
      <c r="F86" s="174" t="s">
        <v>170</v>
      </c>
      <c r="G86" s="175" t="s">
        <v>171</v>
      </c>
      <c r="H86" s="176">
        <v>310</v>
      </c>
      <c r="I86" s="177"/>
      <c r="J86" s="178">
        <f>ROUND(I86*H86,2)</f>
        <v>0</v>
      </c>
      <c r="K86" s="174" t="s">
        <v>120</v>
      </c>
      <c r="L86" s="54"/>
      <c r="M86" s="179" t="s">
        <v>20</v>
      </c>
      <c r="N86" s="180" t="s">
        <v>46</v>
      </c>
      <c r="O86" s="35"/>
      <c r="P86" s="181">
        <f>O86*H86</f>
        <v>0</v>
      </c>
      <c r="Q86" s="181">
        <v>9.0000000000000006E-5</v>
      </c>
      <c r="R86" s="181">
        <f>Q86*H86</f>
        <v>2.7900000000000001E-2</v>
      </c>
      <c r="S86" s="181">
        <v>0.25600000000000001</v>
      </c>
      <c r="T86" s="182">
        <f>S86*H86</f>
        <v>79.36</v>
      </c>
      <c r="AR86" s="17" t="s">
        <v>114</v>
      </c>
      <c r="AT86" s="17" t="s">
        <v>116</v>
      </c>
      <c r="AU86" s="17" t="s">
        <v>82</v>
      </c>
      <c r="AY86" s="17" t="s">
        <v>115</v>
      </c>
      <c r="BE86" s="183">
        <f>IF(N86="základní",J86,0)</f>
        <v>0</v>
      </c>
      <c r="BF86" s="183">
        <f>IF(N86="snížená",J86,0)</f>
        <v>0</v>
      </c>
      <c r="BG86" s="183">
        <f>IF(N86="zákl. přenesená",J86,0)</f>
        <v>0</v>
      </c>
      <c r="BH86" s="183">
        <f>IF(N86="sníž. přenesená",J86,0)</f>
        <v>0</v>
      </c>
      <c r="BI86" s="183">
        <f>IF(N86="nulová",J86,0)</f>
        <v>0</v>
      </c>
      <c r="BJ86" s="17" t="s">
        <v>22</v>
      </c>
      <c r="BK86" s="183">
        <f>ROUND(I86*H86,2)</f>
        <v>0</v>
      </c>
      <c r="BL86" s="17" t="s">
        <v>114</v>
      </c>
      <c r="BM86" s="17" t="s">
        <v>172</v>
      </c>
    </row>
    <row r="87" spans="2:65" s="11" customFormat="1" x14ac:dyDescent="0.3">
      <c r="B87" s="204"/>
      <c r="C87" s="205"/>
      <c r="D87" s="184" t="s">
        <v>173</v>
      </c>
      <c r="E87" s="206" t="s">
        <v>20</v>
      </c>
      <c r="F87" s="207" t="s">
        <v>174</v>
      </c>
      <c r="G87" s="205"/>
      <c r="H87" s="208">
        <v>310</v>
      </c>
      <c r="I87" s="209"/>
      <c r="J87" s="205"/>
      <c r="K87" s="205"/>
      <c r="L87" s="210"/>
      <c r="M87" s="211"/>
      <c r="N87" s="212"/>
      <c r="O87" s="212"/>
      <c r="P87" s="212"/>
      <c r="Q87" s="212"/>
      <c r="R87" s="212"/>
      <c r="S87" s="212"/>
      <c r="T87" s="213"/>
      <c r="AT87" s="214" t="s">
        <v>173</v>
      </c>
      <c r="AU87" s="214" t="s">
        <v>82</v>
      </c>
      <c r="AV87" s="11" t="s">
        <v>82</v>
      </c>
      <c r="AW87" s="11" t="s">
        <v>38</v>
      </c>
      <c r="AX87" s="11" t="s">
        <v>22</v>
      </c>
      <c r="AY87" s="214" t="s">
        <v>115</v>
      </c>
    </row>
    <row r="88" spans="2:65" s="1" customFormat="1" ht="22.5" customHeight="1" x14ac:dyDescent="0.3">
      <c r="B88" s="34"/>
      <c r="C88" s="172" t="s">
        <v>82</v>
      </c>
      <c r="D88" s="172" t="s">
        <v>116</v>
      </c>
      <c r="E88" s="173" t="s">
        <v>175</v>
      </c>
      <c r="F88" s="174" t="s">
        <v>176</v>
      </c>
      <c r="G88" s="175" t="s">
        <v>177</v>
      </c>
      <c r="H88" s="176">
        <v>14</v>
      </c>
      <c r="I88" s="177"/>
      <c r="J88" s="178">
        <f>ROUND(I88*H88,2)</f>
        <v>0</v>
      </c>
      <c r="K88" s="174" t="s">
        <v>120</v>
      </c>
      <c r="L88" s="54"/>
      <c r="M88" s="179" t="s">
        <v>20</v>
      </c>
      <c r="N88" s="180" t="s">
        <v>46</v>
      </c>
      <c r="O88" s="35"/>
      <c r="P88" s="181">
        <f>O88*H88</f>
        <v>0</v>
      </c>
      <c r="Q88" s="181">
        <v>0</v>
      </c>
      <c r="R88" s="181">
        <f>Q88*H88</f>
        <v>0</v>
      </c>
      <c r="S88" s="181">
        <v>0</v>
      </c>
      <c r="T88" s="182">
        <f>S88*H88</f>
        <v>0</v>
      </c>
      <c r="AR88" s="17" t="s">
        <v>114</v>
      </c>
      <c r="AT88" s="17" t="s">
        <v>116</v>
      </c>
      <c r="AU88" s="17" t="s">
        <v>82</v>
      </c>
      <c r="AY88" s="17" t="s">
        <v>115</v>
      </c>
      <c r="BE88" s="183">
        <f>IF(N88="základní",J88,0)</f>
        <v>0</v>
      </c>
      <c r="BF88" s="183">
        <f>IF(N88="snížená",J88,0)</f>
        <v>0</v>
      </c>
      <c r="BG88" s="183">
        <f>IF(N88="zákl. přenesená",J88,0)</f>
        <v>0</v>
      </c>
      <c r="BH88" s="183">
        <f>IF(N88="sníž. přenesená",J88,0)</f>
        <v>0</v>
      </c>
      <c r="BI88" s="183">
        <f>IF(N88="nulová",J88,0)</f>
        <v>0</v>
      </c>
      <c r="BJ88" s="17" t="s">
        <v>22</v>
      </c>
      <c r="BK88" s="183">
        <f>ROUND(I88*H88,2)</f>
        <v>0</v>
      </c>
      <c r="BL88" s="17" t="s">
        <v>114</v>
      </c>
      <c r="BM88" s="17" t="s">
        <v>178</v>
      </c>
    </row>
    <row r="89" spans="2:65" s="11" customFormat="1" x14ac:dyDescent="0.3">
      <c r="B89" s="204"/>
      <c r="C89" s="205"/>
      <c r="D89" s="184" t="s">
        <v>173</v>
      </c>
      <c r="E89" s="206" t="s">
        <v>20</v>
      </c>
      <c r="F89" s="207" t="s">
        <v>179</v>
      </c>
      <c r="G89" s="205"/>
      <c r="H89" s="208">
        <v>14</v>
      </c>
      <c r="I89" s="209"/>
      <c r="J89" s="205"/>
      <c r="K89" s="205"/>
      <c r="L89" s="210"/>
      <c r="M89" s="211"/>
      <c r="N89" s="212"/>
      <c r="O89" s="212"/>
      <c r="P89" s="212"/>
      <c r="Q89" s="212"/>
      <c r="R89" s="212"/>
      <c r="S89" s="212"/>
      <c r="T89" s="213"/>
      <c r="AT89" s="214" t="s">
        <v>173</v>
      </c>
      <c r="AU89" s="214" t="s">
        <v>82</v>
      </c>
      <c r="AV89" s="11" t="s">
        <v>82</v>
      </c>
      <c r="AW89" s="11" t="s">
        <v>38</v>
      </c>
      <c r="AX89" s="11" t="s">
        <v>22</v>
      </c>
      <c r="AY89" s="214" t="s">
        <v>115</v>
      </c>
    </row>
    <row r="90" spans="2:65" s="1" customFormat="1" ht="22.5" customHeight="1" x14ac:dyDescent="0.3">
      <c r="B90" s="34"/>
      <c r="C90" s="172" t="s">
        <v>129</v>
      </c>
      <c r="D90" s="172" t="s">
        <v>116</v>
      </c>
      <c r="E90" s="173" t="s">
        <v>180</v>
      </c>
      <c r="F90" s="174" t="s">
        <v>181</v>
      </c>
      <c r="G90" s="175" t="s">
        <v>177</v>
      </c>
      <c r="H90" s="176">
        <v>14</v>
      </c>
      <c r="I90" s="177"/>
      <c r="J90" s="178">
        <f>ROUND(I90*H90,2)</f>
        <v>0</v>
      </c>
      <c r="K90" s="174" t="s">
        <v>120</v>
      </c>
      <c r="L90" s="54"/>
      <c r="M90" s="179" t="s">
        <v>20</v>
      </c>
      <c r="N90" s="180" t="s">
        <v>46</v>
      </c>
      <c r="O90" s="35"/>
      <c r="P90" s="181">
        <f>O90*H90</f>
        <v>0</v>
      </c>
      <c r="Q90" s="181">
        <v>0</v>
      </c>
      <c r="R90" s="181">
        <f>Q90*H90</f>
        <v>0</v>
      </c>
      <c r="S90" s="181">
        <v>0</v>
      </c>
      <c r="T90" s="182">
        <f>S90*H90</f>
        <v>0</v>
      </c>
      <c r="AR90" s="17" t="s">
        <v>114</v>
      </c>
      <c r="AT90" s="17" t="s">
        <v>116</v>
      </c>
      <c r="AU90" s="17" t="s">
        <v>82</v>
      </c>
      <c r="AY90" s="17" t="s">
        <v>115</v>
      </c>
      <c r="BE90" s="183">
        <f>IF(N90="základní",J90,0)</f>
        <v>0</v>
      </c>
      <c r="BF90" s="183">
        <f>IF(N90="snížená",J90,0)</f>
        <v>0</v>
      </c>
      <c r="BG90" s="183">
        <f>IF(N90="zákl. přenesená",J90,0)</f>
        <v>0</v>
      </c>
      <c r="BH90" s="183">
        <f>IF(N90="sníž. přenesená",J90,0)</f>
        <v>0</v>
      </c>
      <c r="BI90" s="183">
        <f>IF(N90="nulová",J90,0)</f>
        <v>0</v>
      </c>
      <c r="BJ90" s="17" t="s">
        <v>22</v>
      </c>
      <c r="BK90" s="183">
        <f>ROUND(I90*H90,2)</f>
        <v>0</v>
      </c>
      <c r="BL90" s="17" t="s">
        <v>114</v>
      </c>
      <c r="BM90" s="17" t="s">
        <v>182</v>
      </c>
    </row>
    <row r="91" spans="2:65" s="11" customFormat="1" x14ac:dyDescent="0.3">
      <c r="B91" s="204"/>
      <c r="C91" s="205"/>
      <c r="D91" s="184" t="s">
        <v>173</v>
      </c>
      <c r="E91" s="206" t="s">
        <v>20</v>
      </c>
      <c r="F91" s="207" t="s">
        <v>183</v>
      </c>
      <c r="G91" s="205"/>
      <c r="H91" s="208">
        <v>14</v>
      </c>
      <c r="I91" s="209"/>
      <c r="J91" s="205"/>
      <c r="K91" s="205"/>
      <c r="L91" s="210"/>
      <c r="M91" s="211"/>
      <c r="N91" s="212"/>
      <c r="O91" s="212"/>
      <c r="P91" s="212"/>
      <c r="Q91" s="212"/>
      <c r="R91" s="212"/>
      <c r="S91" s="212"/>
      <c r="T91" s="213"/>
      <c r="AT91" s="214" t="s">
        <v>173</v>
      </c>
      <c r="AU91" s="214" t="s">
        <v>82</v>
      </c>
      <c r="AV91" s="11" t="s">
        <v>82</v>
      </c>
      <c r="AW91" s="11" t="s">
        <v>38</v>
      </c>
      <c r="AX91" s="11" t="s">
        <v>22</v>
      </c>
      <c r="AY91" s="214" t="s">
        <v>115</v>
      </c>
    </row>
    <row r="92" spans="2:65" s="1" customFormat="1" ht="31.5" customHeight="1" x14ac:dyDescent="0.3">
      <c r="B92" s="34"/>
      <c r="C92" s="172" t="s">
        <v>114</v>
      </c>
      <c r="D92" s="172" t="s">
        <v>116</v>
      </c>
      <c r="E92" s="173" t="s">
        <v>184</v>
      </c>
      <c r="F92" s="174" t="s">
        <v>185</v>
      </c>
      <c r="G92" s="175" t="s">
        <v>177</v>
      </c>
      <c r="H92" s="176">
        <v>70</v>
      </c>
      <c r="I92" s="177"/>
      <c r="J92" s="178">
        <f>ROUND(I92*H92,2)</f>
        <v>0</v>
      </c>
      <c r="K92" s="174" t="s">
        <v>120</v>
      </c>
      <c r="L92" s="54"/>
      <c r="M92" s="179" t="s">
        <v>20</v>
      </c>
      <c r="N92" s="180" t="s">
        <v>46</v>
      </c>
      <c r="O92" s="35"/>
      <c r="P92" s="181">
        <f>O92*H92</f>
        <v>0</v>
      </c>
      <c r="Q92" s="181">
        <v>0</v>
      </c>
      <c r="R92" s="181">
        <f>Q92*H92</f>
        <v>0</v>
      </c>
      <c r="S92" s="181">
        <v>0</v>
      </c>
      <c r="T92" s="182">
        <f>S92*H92</f>
        <v>0</v>
      </c>
      <c r="AR92" s="17" t="s">
        <v>114</v>
      </c>
      <c r="AT92" s="17" t="s">
        <v>116</v>
      </c>
      <c r="AU92" s="17" t="s">
        <v>82</v>
      </c>
      <c r="AY92" s="17" t="s">
        <v>115</v>
      </c>
      <c r="BE92" s="183">
        <f>IF(N92="základní",J92,0)</f>
        <v>0</v>
      </c>
      <c r="BF92" s="183">
        <f>IF(N92="snížená",J92,0)</f>
        <v>0</v>
      </c>
      <c r="BG92" s="183">
        <f>IF(N92="zákl. přenesená",J92,0)</f>
        <v>0</v>
      </c>
      <c r="BH92" s="183">
        <f>IF(N92="sníž. přenesená",J92,0)</f>
        <v>0</v>
      </c>
      <c r="BI92" s="183">
        <f>IF(N92="nulová",J92,0)</f>
        <v>0</v>
      </c>
      <c r="BJ92" s="17" t="s">
        <v>22</v>
      </c>
      <c r="BK92" s="183">
        <f>ROUND(I92*H92,2)</f>
        <v>0</v>
      </c>
      <c r="BL92" s="17" t="s">
        <v>114</v>
      </c>
      <c r="BM92" s="17" t="s">
        <v>186</v>
      </c>
    </row>
    <row r="93" spans="2:65" s="12" customFormat="1" x14ac:dyDescent="0.3">
      <c r="B93" s="215"/>
      <c r="C93" s="216"/>
      <c r="D93" s="186" t="s">
        <v>173</v>
      </c>
      <c r="E93" s="217" t="s">
        <v>20</v>
      </c>
      <c r="F93" s="218" t="s">
        <v>187</v>
      </c>
      <c r="G93" s="216"/>
      <c r="H93" s="219" t="s">
        <v>20</v>
      </c>
      <c r="I93" s="220"/>
      <c r="J93" s="216"/>
      <c r="K93" s="216"/>
      <c r="L93" s="221"/>
      <c r="M93" s="222"/>
      <c r="N93" s="223"/>
      <c r="O93" s="223"/>
      <c r="P93" s="223"/>
      <c r="Q93" s="223"/>
      <c r="R93" s="223"/>
      <c r="S93" s="223"/>
      <c r="T93" s="224"/>
      <c r="AT93" s="225" t="s">
        <v>173</v>
      </c>
      <c r="AU93" s="225" t="s">
        <v>82</v>
      </c>
      <c r="AV93" s="12" t="s">
        <v>22</v>
      </c>
      <c r="AW93" s="12" t="s">
        <v>38</v>
      </c>
      <c r="AX93" s="12" t="s">
        <v>75</v>
      </c>
      <c r="AY93" s="225" t="s">
        <v>115</v>
      </c>
    </row>
    <row r="94" spans="2:65" s="11" customFormat="1" x14ac:dyDescent="0.3">
      <c r="B94" s="204"/>
      <c r="C94" s="205"/>
      <c r="D94" s="184" t="s">
        <v>173</v>
      </c>
      <c r="E94" s="206" t="s">
        <v>20</v>
      </c>
      <c r="F94" s="207" t="s">
        <v>188</v>
      </c>
      <c r="G94" s="205"/>
      <c r="H94" s="208">
        <v>70</v>
      </c>
      <c r="I94" s="209"/>
      <c r="J94" s="205"/>
      <c r="K94" s="205"/>
      <c r="L94" s="210"/>
      <c r="M94" s="211"/>
      <c r="N94" s="212"/>
      <c r="O94" s="212"/>
      <c r="P94" s="212"/>
      <c r="Q94" s="212"/>
      <c r="R94" s="212"/>
      <c r="S94" s="212"/>
      <c r="T94" s="213"/>
      <c r="AT94" s="214" t="s">
        <v>173</v>
      </c>
      <c r="AU94" s="214" t="s">
        <v>82</v>
      </c>
      <c r="AV94" s="11" t="s">
        <v>82</v>
      </c>
      <c r="AW94" s="11" t="s">
        <v>38</v>
      </c>
      <c r="AX94" s="11" t="s">
        <v>22</v>
      </c>
      <c r="AY94" s="214" t="s">
        <v>115</v>
      </c>
    </row>
    <row r="95" spans="2:65" s="1" customFormat="1" ht="22.5" customHeight="1" x14ac:dyDescent="0.3">
      <c r="B95" s="34"/>
      <c r="C95" s="172" t="s">
        <v>142</v>
      </c>
      <c r="D95" s="172" t="s">
        <v>116</v>
      </c>
      <c r="E95" s="173" t="s">
        <v>189</v>
      </c>
      <c r="F95" s="174" t="s">
        <v>190</v>
      </c>
      <c r="G95" s="175" t="s">
        <v>191</v>
      </c>
      <c r="H95" s="176">
        <v>23.1</v>
      </c>
      <c r="I95" s="177"/>
      <c r="J95" s="178">
        <f>ROUND(I95*H95,2)</f>
        <v>0</v>
      </c>
      <c r="K95" s="174" t="s">
        <v>120</v>
      </c>
      <c r="L95" s="54"/>
      <c r="M95" s="179" t="s">
        <v>20</v>
      </c>
      <c r="N95" s="180" t="s">
        <v>46</v>
      </c>
      <c r="O95" s="35"/>
      <c r="P95" s="181">
        <f>O95*H95</f>
        <v>0</v>
      </c>
      <c r="Q95" s="181">
        <v>0</v>
      </c>
      <c r="R95" s="181">
        <f>Q95*H95</f>
        <v>0</v>
      </c>
      <c r="S95" s="181">
        <v>0</v>
      </c>
      <c r="T95" s="182">
        <f>S95*H95</f>
        <v>0</v>
      </c>
      <c r="AR95" s="17" t="s">
        <v>114</v>
      </c>
      <c r="AT95" s="17" t="s">
        <v>116</v>
      </c>
      <c r="AU95" s="17" t="s">
        <v>82</v>
      </c>
      <c r="AY95" s="17" t="s">
        <v>115</v>
      </c>
      <c r="BE95" s="183">
        <f>IF(N95="základní",J95,0)</f>
        <v>0</v>
      </c>
      <c r="BF95" s="183">
        <f>IF(N95="snížená",J95,0)</f>
        <v>0</v>
      </c>
      <c r="BG95" s="183">
        <f>IF(N95="zákl. přenesená",J95,0)</f>
        <v>0</v>
      </c>
      <c r="BH95" s="183">
        <f>IF(N95="sníž. přenesená",J95,0)</f>
        <v>0</v>
      </c>
      <c r="BI95" s="183">
        <f>IF(N95="nulová",J95,0)</f>
        <v>0</v>
      </c>
      <c r="BJ95" s="17" t="s">
        <v>22</v>
      </c>
      <c r="BK95" s="183">
        <f>ROUND(I95*H95,2)</f>
        <v>0</v>
      </c>
      <c r="BL95" s="17" t="s">
        <v>114</v>
      </c>
      <c r="BM95" s="17" t="s">
        <v>192</v>
      </c>
    </row>
    <row r="96" spans="2:65" s="11" customFormat="1" x14ac:dyDescent="0.3">
      <c r="B96" s="204"/>
      <c r="C96" s="205"/>
      <c r="D96" s="184" t="s">
        <v>173</v>
      </c>
      <c r="E96" s="206" t="s">
        <v>20</v>
      </c>
      <c r="F96" s="207" t="s">
        <v>193</v>
      </c>
      <c r="G96" s="205"/>
      <c r="H96" s="208">
        <v>23.1</v>
      </c>
      <c r="I96" s="209"/>
      <c r="J96" s="205"/>
      <c r="K96" s="205"/>
      <c r="L96" s="210"/>
      <c r="M96" s="211"/>
      <c r="N96" s="212"/>
      <c r="O96" s="212"/>
      <c r="P96" s="212"/>
      <c r="Q96" s="212"/>
      <c r="R96" s="212"/>
      <c r="S96" s="212"/>
      <c r="T96" s="213"/>
      <c r="AT96" s="214" t="s">
        <v>173</v>
      </c>
      <c r="AU96" s="214" t="s">
        <v>82</v>
      </c>
      <c r="AV96" s="11" t="s">
        <v>82</v>
      </c>
      <c r="AW96" s="11" t="s">
        <v>38</v>
      </c>
      <c r="AX96" s="11" t="s">
        <v>22</v>
      </c>
      <c r="AY96" s="214" t="s">
        <v>115</v>
      </c>
    </row>
    <row r="97" spans="2:65" s="1" customFormat="1" ht="22.5" customHeight="1" x14ac:dyDescent="0.3">
      <c r="B97" s="34"/>
      <c r="C97" s="172" t="s">
        <v>146</v>
      </c>
      <c r="D97" s="172" t="s">
        <v>116</v>
      </c>
      <c r="E97" s="173" t="s">
        <v>194</v>
      </c>
      <c r="F97" s="174" t="s">
        <v>195</v>
      </c>
      <c r="G97" s="175" t="s">
        <v>171</v>
      </c>
      <c r="H97" s="176">
        <v>25</v>
      </c>
      <c r="I97" s="177"/>
      <c r="J97" s="178">
        <f>ROUND(I97*H97,2)</f>
        <v>0</v>
      </c>
      <c r="K97" s="174" t="s">
        <v>120</v>
      </c>
      <c r="L97" s="54"/>
      <c r="M97" s="179" t="s">
        <v>20</v>
      </c>
      <c r="N97" s="180" t="s">
        <v>46</v>
      </c>
      <c r="O97" s="35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AR97" s="17" t="s">
        <v>114</v>
      </c>
      <c r="AT97" s="17" t="s">
        <v>116</v>
      </c>
      <c r="AU97" s="17" t="s">
        <v>82</v>
      </c>
      <c r="AY97" s="17" t="s">
        <v>115</v>
      </c>
      <c r="BE97" s="183">
        <f>IF(N97="základní",J97,0)</f>
        <v>0</v>
      </c>
      <c r="BF97" s="183">
        <f>IF(N97="snížená",J97,0)</f>
        <v>0</v>
      </c>
      <c r="BG97" s="183">
        <f>IF(N97="zákl. přenesená",J97,0)</f>
        <v>0</v>
      </c>
      <c r="BH97" s="183">
        <f>IF(N97="sníž. přenesená",J97,0)</f>
        <v>0</v>
      </c>
      <c r="BI97" s="183">
        <f>IF(N97="nulová",J97,0)</f>
        <v>0</v>
      </c>
      <c r="BJ97" s="17" t="s">
        <v>22</v>
      </c>
      <c r="BK97" s="183">
        <f>ROUND(I97*H97,2)</f>
        <v>0</v>
      </c>
      <c r="BL97" s="17" t="s">
        <v>114</v>
      </c>
      <c r="BM97" s="17" t="s">
        <v>196</v>
      </c>
    </row>
    <row r="98" spans="2:65" s="1" customFormat="1" ht="22.5" customHeight="1" x14ac:dyDescent="0.3">
      <c r="B98" s="34"/>
      <c r="C98" s="226" t="s">
        <v>150</v>
      </c>
      <c r="D98" s="226" t="s">
        <v>197</v>
      </c>
      <c r="E98" s="227" t="s">
        <v>198</v>
      </c>
      <c r="F98" s="228" t="s">
        <v>199</v>
      </c>
      <c r="G98" s="229" t="s">
        <v>177</v>
      </c>
      <c r="H98" s="230">
        <v>2.5</v>
      </c>
      <c r="I98" s="231"/>
      <c r="J98" s="232">
        <f>ROUND(I98*H98,2)</f>
        <v>0</v>
      </c>
      <c r="K98" s="228" t="s">
        <v>137</v>
      </c>
      <c r="L98" s="233"/>
      <c r="M98" s="234" t="s">
        <v>20</v>
      </c>
      <c r="N98" s="235" t="s">
        <v>46</v>
      </c>
      <c r="O98" s="35"/>
      <c r="P98" s="181">
        <f>O98*H98</f>
        <v>0</v>
      </c>
      <c r="Q98" s="181">
        <v>0</v>
      </c>
      <c r="R98" s="181">
        <f>Q98*H98</f>
        <v>0</v>
      </c>
      <c r="S98" s="181">
        <v>0</v>
      </c>
      <c r="T98" s="182">
        <f>S98*H98</f>
        <v>0</v>
      </c>
      <c r="AR98" s="17" t="s">
        <v>154</v>
      </c>
      <c r="AT98" s="17" t="s">
        <v>197</v>
      </c>
      <c r="AU98" s="17" t="s">
        <v>82</v>
      </c>
      <c r="AY98" s="17" t="s">
        <v>115</v>
      </c>
      <c r="BE98" s="183">
        <f>IF(N98="základní",J98,0)</f>
        <v>0</v>
      </c>
      <c r="BF98" s="183">
        <f>IF(N98="snížená",J98,0)</f>
        <v>0</v>
      </c>
      <c r="BG98" s="183">
        <f>IF(N98="zákl. přenesená",J98,0)</f>
        <v>0</v>
      </c>
      <c r="BH98" s="183">
        <f>IF(N98="sníž. přenesená",J98,0)</f>
        <v>0</v>
      </c>
      <c r="BI98" s="183">
        <f>IF(N98="nulová",J98,0)</f>
        <v>0</v>
      </c>
      <c r="BJ98" s="17" t="s">
        <v>22</v>
      </c>
      <c r="BK98" s="183">
        <f>ROUND(I98*H98,2)</f>
        <v>0</v>
      </c>
      <c r="BL98" s="17" t="s">
        <v>114</v>
      </c>
      <c r="BM98" s="17" t="s">
        <v>200</v>
      </c>
    </row>
    <row r="99" spans="2:65" s="11" customFormat="1" x14ac:dyDescent="0.3">
      <c r="B99" s="204"/>
      <c r="C99" s="205"/>
      <c r="D99" s="184" t="s">
        <v>173</v>
      </c>
      <c r="E99" s="206" t="s">
        <v>20</v>
      </c>
      <c r="F99" s="207" t="s">
        <v>201</v>
      </c>
      <c r="G99" s="205"/>
      <c r="H99" s="208">
        <v>2.5</v>
      </c>
      <c r="I99" s="209"/>
      <c r="J99" s="205"/>
      <c r="K99" s="205"/>
      <c r="L99" s="210"/>
      <c r="M99" s="211"/>
      <c r="N99" s="212"/>
      <c r="O99" s="212"/>
      <c r="P99" s="212"/>
      <c r="Q99" s="212"/>
      <c r="R99" s="212"/>
      <c r="S99" s="212"/>
      <c r="T99" s="213"/>
      <c r="AT99" s="214" t="s">
        <v>173</v>
      </c>
      <c r="AU99" s="214" t="s">
        <v>82</v>
      </c>
      <c r="AV99" s="11" t="s">
        <v>82</v>
      </c>
      <c r="AW99" s="11" t="s">
        <v>38</v>
      </c>
      <c r="AX99" s="11" t="s">
        <v>22</v>
      </c>
      <c r="AY99" s="214" t="s">
        <v>115</v>
      </c>
    </row>
    <row r="100" spans="2:65" s="1" customFormat="1" ht="22.5" customHeight="1" x14ac:dyDescent="0.3">
      <c r="B100" s="34"/>
      <c r="C100" s="172" t="s">
        <v>154</v>
      </c>
      <c r="D100" s="172" t="s">
        <v>116</v>
      </c>
      <c r="E100" s="173" t="s">
        <v>202</v>
      </c>
      <c r="F100" s="174" t="s">
        <v>203</v>
      </c>
      <c r="G100" s="175" t="s">
        <v>171</v>
      </c>
      <c r="H100" s="176">
        <v>25</v>
      </c>
      <c r="I100" s="177"/>
      <c r="J100" s="178">
        <f>ROUND(I100*H100,2)</f>
        <v>0</v>
      </c>
      <c r="K100" s="174" t="s">
        <v>120</v>
      </c>
      <c r="L100" s="54"/>
      <c r="M100" s="179" t="s">
        <v>20</v>
      </c>
      <c r="N100" s="180" t="s">
        <v>46</v>
      </c>
      <c r="O100" s="35"/>
      <c r="P100" s="181">
        <f>O100*H100</f>
        <v>0</v>
      </c>
      <c r="Q100" s="181">
        <v>0</v>
      </c>
      <c r="R100" s="181">
        <f>Q100*H100</f>
        <v>0</v>
      </c>
      <c r="S100" s="181">
        <v>0</v>
      </c>
      <c r="T100" s="182">
        <f>S100*H100</f>
        <v>0</v>
      </c>
      <c r="AR100" s="17" t="s">
        <v>114</v>
      </c>
      <c r="AT100" s="17" t="s">
        <v>116</v>
      </c>
      <c r="AU100" s="17" t="s">
        <v>82</v>
      </c>
      <c r="AY100" s="17" t="s">
        <v>115</v>
      </c>
      <c r="BE100" s="183">
        <f>IF(N100="základní",J100,0)</f>
        <v>0</v>
      </c>
      <c r="BF100" s="183">
        <f>IF(N100="snížená",J100,0)</f>
        <v>0</v>
      </c>
      <c r="BG100" s="183">
        <f>IF(N100="zákl. přenesená",J100,0)</f>
        <v>0</v>
      </c>
      <c r="BH100" s="183">
        <f>IF(N100="sníž. přenesená",J100,0)</f>
        <v>0</v>
      </c>
      <c r="BI100" s="183">
        <f>IF(N100="nulová",J100,0)</f>
        <v>0</v>
      </c>
      <c r="BJ100" s="17" t="s">
        <v>22</v>
      </c>
      <c r="BK100" s="183">
        <f>ROUND(I100*H100,2)</f>
        <v>0</v>
      </c>
      <c r="BL100" s="17" t="s">
        <v>114</v>
      </c>
      <c r="BM100" s="17" t="s">
        <v>204</v>
      </c>
    </row>
    <row r="101" spans="2:65" s="1" customFormat="1" ht="22.5" customHeight="1" x14ac:dyDescent="0.3">
      <c r="B101" s="34"/>
      <c r="C101" s="226" t="s">
        <v>205</v>
      </c>
      <c r="D101" s="226" t="s">
        <v>197</v>
      </c>
      <c r="E101" s="227" t="s">
        <v>206</v>
      </c>
      <c r="F101" s="228" t="s">
        <v>207</v>
      </c>
      <c r="G101" s="229" t="s">
        <v>208</v>
      </c>
      <c r="H101" s="230">
        <v>0.875</v>
      </c>
      <c r="I101" s="231"/>
      <c r="J101" s="232">
        <f>ROUND(I101*H101,2)</f>
        <v>0</v>
      </c>
      <c r="K101" s="228" t="s">
        <v>120</v>
      </c>
      <c r="L101" s="233"/>
      <c r="M101" s="234" t="s">
        <v>20</v>
      </c>
      <c r="N101" s="235" t="s">
        <v>46</v>
      </c>
      <c r="O101" s="35"/>
      <c r="P101" s="181">
        <f>O101*H101</f>
        <v>0</v>
      </c>
      <c r="Q101" s="181">
        <v>1E-3</v>
      </c>
      <c r="R101" s="181">
        <f>Q101*H101</f>
        <v>8.7500000000000002E-4</v>
      </c>
      <c r="S101" s="181">
        <v>0</v>
      </c>
      <c r="T101" s="182">
        <f>S101*H101</f>
        <v>0</v>
      </c>
      <c r="AR101" s="17" t="s">
        <v>154</v>
      </c>
      <c r="AT101" s="17" t="s">
        <v>197</v>
      </c>
      <c r="AU101" s="17" t="s">
        <v>82</v>
      </c>
      <c r="AY101" s="17" t="s">
        <v>115</v>
      </c>
      <c r="BE101" s="183">
        <f>IF(N101="základní",J101,0)</f>
        <v>0</v>
      </c>
      <c r="BF101" s="183">
        <f>IF(N101="snížená",J101,0)</f>
        <v>0</v>
      </c>
      <c r="BG101" s="183">
        <f>IF(N101="zákl. přenesená",J101,0)</f>
        <v>0</v>
      </c>
      <c r="BH101" s="183">
        <f>IF(N101="sníž. přenesená",J101,0)</f>
        <v>0</v>
      </c>
      <c r="BI101" s="183">
        <f>IF(N101="nulová",J101,0)</f>
        <v>0</v>
      </c>
      <c r="BJ101" s="17" t="s">
        <v>22</v>
      </c>
      <c r="BK101" s="183">
        <f>ROUND(I101*H101,2)</f>
        <v>0</v>
      </c>
      <c r="BL101" s="17" t="s">
        <v>114</v>
      </c>
      <c r="BM101" s="17" t="s">
        <v>209</v>
      </c>
    </row>
    <row r="102" spans="2:65" s="11" customFormat="1" x14ac:dyDescent="0.3">
      <c r="B102" s="204"/>
      <c r="C102" s="205"/>
      <c r="D102" s="184" t="s">
        <v>173</v>
      </c>
      <c r="E102" s="206" t="s">
        <v>20</v>
      </c>
      <c r="F102" s="207" t="s">
        <v>210</v>
      </c>
      <c r="G102" s="205"/>
      <c r="H102" s="208">
        <v>0.875</v>
      </c>
      <c r="I102" s="209"/>
      <c r="J102" s="205"/>
      <c r="K102" s="205"/>
      <c r="L102" s="210"/>
      <c r="M102" s="211"/>
      <c r="N102" s="212"/>
      <c r="O102" s="212"/>
      <c r="P102" s="212"/>
      <c r="Q102" s="212"/>
      <c r="R102" s="212"/>
      <c r="S102" s="212"/>
      <c r="T102" s="213"/>
      <c r="AT102" s="214" t="s">
        <v>173</v>
      </c>
      <c r="AU102" s="214" t="s">
        <v>82</v>
      </c>
      <c r="AV102" s="11" t="s">
        <v>82</v>
      </c>
      <c r="AW102" s="11" t="s">
        <v>38</v>
      </c>
      <c r="AX102" s="11" t="s">
        <v>22</v>
      </c>
      <c r="AY102" s="214" t="s">
        <v>115</v>
      </c>
    </row>
    <row r="103" spans="2:65" s="1" customFormat="1" ht="22.5" customHeight="1" x14ac:dyDescent="0.3">
      <c r="B103" s="34"/>
      <c r="C103" s="172" t="s">
        <v>27</v>
      </c>
      <c r="D103" s="172" t="s">
        <v>116</v>
      </c>
      <c r="E103" s="173" t="s">
        <v>211</v>
      </c>
      <c r="F103" s="174" t="s">
        <v>212</v>
      </c>
      <c r="G103" s="175" t="s">
        <v>171</v>
      </c>
      <c r="H103" s="176">
        <v>355.6</v>
      </c>
      <c r="I103" s="177"/>
      <c r="J103" s="178">
        <f>ROUND(I103*H103,2)</f>
        <v>0</v>
      </c>
      <c r="K103" s="174" t="s">
        <v>120</v>
      </c>
      <c r="L103" s="54"/>
      <c r="M103" s="179" t="s">
        <v>20</v>
      </c>
      <c r="N103" s="180" t="s">
        <v>46</v>
      </c>
      <c r="O103" s="35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AR103" s="17" t="s">
        <v>114</v>
      </c>
      <c r="AT103" s="17" t="s">
        <v>116</v>
      </c>
      <c r="AU103" s="17" t="s">
        <v>82</v>
      </c>
      <c r="AY103" s="17" t="s">
        <v>115</v>
      </c>
      <c r="BE103" s="183">
        <f>IF(N103="základní",J103,0)</f>
        <v>0</v>
      </c>
      <c r="BF103" s="183">
        <f>IF(N103="snížená",J103,0)</f>
        <v>0</v>
      </c>
      <c r="BG103" s="183">
        <f>IF(N103="zákl. přenesená",J103,0)</f>
        <v>0</v>
      </c>
      <c r="BH103" s="183">
        <f>IF(N103="sníž. přenesená",J103,0)</f>
        <v>0</v>
      </c>
      <c r="BI103" s="183">
        <f>IF(N103="nulová",J103,0)</f>
        <v>0</v>
      </c>
      <c r="BJ103" s="17" t="s">
        <v>22</v>
      </c>
      <c r="BK103" s="183">
        <f>ROUND(I103*H103,2)</f>
        <v>0</v>
      </c>
      <c r="BL103" s="17" t="s">
        <v>114</v>
      </c>
      <c r="BM103" s="17" t="s">
        <v>213</v>
      </c>
    </row>
    <row r="104" spans="2:65" s="11" customFormat="1" x14ac:dyDescent="0.3">
      <c r="B104" s="204"/>
      <c r="C104" s="205"/>
      <c r="D104" s="186" t="s">
        <v>173</v>
      </c>
      <c r="E104" s="236" t="s">
        <v>20</v>
      </c>
      <c r="F104" s="237" t="s">
        <v>214</v>
      </c>
      <c r="G104" s="205"/>
      <c r="H104" s="238">
        <v>45.6</v>
      </c>
      <c r="I104" s="209"/>
      <c r="J104" s="205"/>
      <c r="K104" s="205"/>
      <c r="L104" s="210"/>
      <c r="M104" s="211"/>
      <c r="N104" s="212"/>
      <c r="O104" s="212"/>
      <c r="P104" s="212"/>
      <c r="Q104" s="212"/>
      <c r="R104" s="212"/>
      <c r="S104" s="212"/>
      <c r="T104" s="213"/>
      <c r="AT104" s="214" t="s">
        <v>173</v>
      </c>
      <c r="AU104" s="214" t="s">
        <v>82</v>
      </c>
      <c r="AV104" s="11" t="s">
        <v>82</v>
      </c>
      <c r="AW104" s="11" t="s">
        <v>38</v>
      </c>
      <c r="AX104" s="11" t="s">
        <v>75</v>
      </c>
      <c r="AY104" s="214" t="s">
        <v>115</v>
      </c>
    </row>
    <row r="105" spans="2:65" s="11" customFormat="1" x14ac:dyDescent="0.3">
      <c r="B105" s="204"/>
      <c r="C105" s="205"/>
      <c r="D105" s="186" t="s">
        <v>173</v>
      </c>
      <c r="E105" s="236" t="s">
        <v>20</v>
      </c>
      <c r="F105" s="237" t="s">
        <v>215</v>
      </c>
      <c r="G105" s="205"/>
      <c r="H105" s="238">
        <v>310</v>
      </c>
      <c r="I105" s="209"/>
      <c r="J105" s="205"/>
      <c r="K105" s="205"/>
      <c r="L105" s="210"/>
      <c r="M105" s="211"/>
      <c r="N105" s="212"/>
      <c r="O105" s="212"/>
      <c r="P105" s="212"/>
      <c r="Q105" s="212"/>
      <c r="R105" s="212"/>
      <c r="S105" s="212"/>
      <c r="T105" s="213"/>
      <c r="AT105" s="214" t="s">
        <v>173</v>
      </c>
      <c r="AU105" s="214" t="s">
        <v>82</v>
      </c>
      <c r="AV105" s="11" t="s">
        <v>82</v>
      </c>
      <c r="AW105" s="11" t="s">
        <v>38</v>
      </c>
      <c r="AX105" s="11" t="s">
        <v>75</v>
      </c>
      <c r="AY105" s="214" t="s">
        <v>115</v>
      </c>
    </row>
    <row r="106" spans="2:65" s="13" customFormat="1" x14ac:dyDescent="0.3">
      <c r="B106" s="239"/>
      <c r="C106" s="240"/>
      <c r="D106" s="184" t="s">
        <v>173</v>
      </c>
      <c r="E106" s="241" t="s">
        <v>20</v>
      </c>
      <c r="F106" s="242" t="s">
        <v>216</v>
      </c>
      <c r="G106" s="240"/>
      <c r="H106" s="243">
        <v>355.6</v>
      </c>
      <c r="I106" s="244"/>
      <c r="J106" s="240"/>
      <c r="K106" s="240"/>
      <c r="L106" s="245"/>
      <c r="M106" s="246"/>
      <c r="N106" s="247"/>
      <c r="O106" s="247"/>
      <c r="P106" s="247"/>
      <c r="Q106" s="247"/>
      <c r="R106" s="247"/>
      <c r="S106" s="247"/>
      <c r="T106" s="248"/>
      <c r="AT106" s="249" t="s">
        <v>173</v>
      </c>
      <c r="AU106" s="249" t="s">
        <v>82</v>
      </c>
      <c r="AV106" s="13" t="s">
        <v>114</v>
      </c>
      <c r="AW106" s="13" t="s">
        <v>38</v>
      </c>
      <c r="AX106" s="13" t="s">
        <v>22</v>
      </c>
      <c r="AY106" s="249" t="s">
        <v>115</v>
      </c>
    </row>
    <row r="107" spans="2:65" s="1" customFormat="1" ht="22.5" customHeight="1" x14ac:dyDescent="0.3">
      <c r="B107" s="34"/>
      <c r="C107" s="172" t="s">
        <v>217</v>
      </c>
      <c r="D107" s="172" t="s">
        <v>116</v>
      </c>
      <c r="E107" s="173" t="s">
        <v>218</v>
      </c>
      <c r="F107" s="174" t="s">
        <v>219</v>
      </c>
      <c r="G107" s="175" t="s">
        <v>171</v>
      </c>
      <c r="H107" s="176">
        <v>25</v>
      </c>
      <c r="I107" s="177"/>
      <c r="J107" s="178">
        <f>ROUND(I107*H107,2)</f>
        <v>0</v>
      </c>
      <c r="K107" s="174" t="s">
        <v>120</v>
      </c>
      <c r="L107" s="54"/>
      <c r="M107" s="179" t="s">
        <v>20</v>
      </c>
      <c r="N107" s="180" t="s">
        <v>46</v>
      </c>
      <c r="O107" s="35"/>
      <c r="P107" s="181">
        <f>O107*H107</f>
        <v>0</v>
      </c>
      <c r="Q107" s="181">
        <v>0</v>
      </c>
      <c r="R107" s="181">
        <f>Q107*H107</f>
        <v>0</v>
      </c>
      <c r="S107" s="181">
        <v>0</v>
      </c>
      <c r="T107" s="182">
        <f>S107*H107</f>
        <v>0</v>
      </c>
      <c r="AR107" s="17" t="s">
        <v>114</v>
      </c>
      <c r="AT107" s="17" t="s">
        <v>116</v>
      </c>
      <c r="AU107" s="17" t="s">
        <v>82</v>
      </c>
      <c r="AY107" s="17" t="s">
        <v>115</v>
      </c>
      <c r="BE107" s="183">
        <f>IF(N107="základní",J107,0)</f>
        <v>0</v>
      </c>
      <c r="BF107" s="183">
        <f>IF(N107="snížená",J107,0)</f>
        <v>0</v>
      </c>
      <c r="BG107" s="183">
        <f>IF(N107="zákl. přenesená",J107,0)</f>
        <v>0</v>
      </c>
      <c r="BH107" s="183">
        <f>IF(N107="sníž. přenesená",J107,0)</f>
        <v>0</v>
      </c>
      <c r="BI107" s="183">
        <f>IF(N107="nulová",J107,0)</f>
        <v>0</v>
      </c>
      <c r="BJ107" s="17" t="s">
        <v>22</v>
      </c>
      <c r="BK107" s="183">
        <f>ROUND(I107*H107,2)</f>
        <v>0</v>
      </c>
      <c r="BL107" s="17" t="s">
        <v>114</v>
      </c>
      <c r="BM107" s="17" t="s">
        <v>220</v>
      </c>
    </row>
    <row r="108" spans="2:65" s="1" customFormat="1" ht="22.5" customHeight="1" x14ac:dyDescent="0.3">
      <c r="B108" s="34"/>
      <c r="C108" s="172" t="s">
        <v>221</v>
      </c>
      <c r="D108" s="172" t="s">
        <v>116</v>
      </c>
      <c r="E108" s="173" t="s">
        <v>222</v>
      </c>
      <c r="F108" s="174" t="s">
        <v>223</v>
      </c>
      <c r="G108" s="175" t="s">
        <v>171</v>
      </c>
      <c r="H108" s="176">
        <v>25</v>
      </c>
      <c r="I108" s="177"/>
      <c r="J108" s="178">
        <f>ROUND(I108*H108,2)</f>
        <v>0</v>
      </c>
      <c r="K108" s="174" t="s">
        <v>120</v>
      </c>
      <c r="L108" s="54"/>
      <c r="M108" s="179" t="s">
        <v>20</v>
      </c>
      <c r="N108" s="180" t="s">
        <v>46</v>
      </c>
      <c r="O108" s="35"/>
      <c r="P108" s="181">
        <f>O108*H108</f>
        <v>0</v>
      </c>
      <c r="Q108" s="181">
        <v>0</v>
      </c>
      <c r="R108" s="181">
        <f>Q108*H108</f>
        <v>0</v>
      </c>
      <c r="S108" s="181">
        <v>0</v>
      </c>
      <c r="T108" s="182">
        <f>S108*H108</f>
        <v>0</v>
      </c>
      <c r="AR108" s="17" t="s">
        <v>114</v>
      </c>
      <c r="AT108" s="17" t="s">
        <v>116</v>
      </c>
      <c r="AU108" s="17" t="s">
        <v>82</v>
      </c>
      <c r="AY108" s="17" t="s">
        <v>115</v>
      </c>
      <c r="BE108" s="183">
        <f>IF(N108="základní",J108,0)</f>
        <v>0</v>
      </c>
      <c r="BF108" s="183">
        <f>IF(N108="snížená",J108,0)</f>
        <v>0</v>
      </c>
      <c r="BG108" s="183">
        <f>IF(N108="zákl. přenesená",J108,0)</f>
        <v>0</v>
      </c>
      <c r="BH108" s="183">
        <f>IF(N108="sníž. přenesená",J108,0)</f>
        <v>0</v>
      </c>
      <c r="BI108" s="183">
        <f>IF(N108="nulová",J108,0)</f>
        <v>0</v>
      </c>
      <c r="BJ108" s="17" t="s">
        <v>22</v>
      </c>
      <c r="BK108" s="183">
        <f>ROUND(I108*H108,2)</f>
        <v>0</v>
      </c>
      <c r="BL108" s="17" t="s">
        <v>114</v>
      </c>
      <c r="BM108" s="17" t="s">
        <v>224</v>
      </c>
    </row>
    <row r="109" spans="2:65" s="1" customFormat="1" ht="22.5" customHeight="1" x14ac:dyDescent="0.3">
      <c r="B109" s="34"/>
      <c r="C109" s="172" t="s">
        <v>225</v>
      </c>
      <c r="D109" s="172" t="s">
        <v>116</v>
      </c>
      <c r="E109" s="173" t="s">
        <v>226</v>
      </c>
      <c r="F109" s="174" t="s">
        <v>227</v>
      </c>
      <c r="G109" s="175" t="s">
        <v>171</v>
      </c>
      <c r="H109" s="176">
        <v>25</v>
      </c>
      <c r="I109" s="177"/>
      <c r="J109" s="178">
        <f>ROUND(I109*H109,2)</f>
        <v>0</v>
      </c>
      <c r="K109" s="174" t="s">
        <v>120</v>
      </c>
      <c r="L109" s="54"/>
      <c r="M109" s="179" t="s">
        <v>20</v>
      </c>
      <c r="N109" s="180" t="s">
        <v>46</v>
      </c>
      <c r="O109" s="35"/>
      <c r="P109" s="181">
        <f>O109*H109</f>
        <v>0</v>
      </c>
      <c r="Q109" s="181">
        <v>0</v>
      </c>
      <c r="R109" s="181">
        <f>Q109*H109</f>
        <v>0</v>
      </c>
      <c r="S109" s="181">
        <v>0</v>
      </c>
      <c r="T109" s="182">
        <f>S109*H109</f>
        <v>0</v>
      </c>
      <c r="AR109" s="17" t="s">
        <v>114</v>
      </c>
      <c r="AT109" s="17" t="s">
        <v>116</v>
      </c>
      <c r="AU109" s="17" t="s">
        <v>82</v>
      </c>
      <c r="AY109" s="17" t="s">
        <v>115</v>
      </c>
      <c r="BE109" s="183">
        <f>IF(N109="základní",J109,0)</f>
        <v>0</v>
      </c>
      <c r="BF109" s="183">
        <f>IF(N109="snížená",J109,0)</f>
        <v>0</v>
      </c>
      <c r="BG109" s="183">
        <f>IF(N109="zákl. přenesená",J109,0)</f>
        <v>0</v>
      </c>
      <c r="BH109" s="183">
        <f>IF(N109="sníž. přenesená",J109,0)</f>
        <v>0</v>
      </c>
      <c r="BI109" s="183">
        <f>IF(N109="nulová",J109,0)</f>
        <v>0</v>
      </c>
      <c r="BJ109" s="17" t="s">
        <v>22</v>
      </c>
      <c r="BK109" s="183">
        <f>ROUND(I109*H109,2)</f>
        <v>0</v>
      </c>
      <c r="BL109" s="17" t="s">
        <v>114</v>
      </c>
      <c r="BM109" s="17" t="s">
        <v>228</v>
      </c>
    </row>
    <row r="110" spans="2:65" s="9" customFormat="1" ht="29.85" customHeight="1" x14ac:dyDescent="0.35">
      <c r="B110" s="158"/>
      <c r="C110" s="159"/>
      <c r="D110" s="160" t="s">
        <v>74</v>
      </c>
      <c r="E110" s="202" t="s">
        <v>142</v>
      </c>
      <c r="F110" s="202" t="s">
        <v>229</v>
      </c>
      <c r="G110" s="159"/>
      <c r="H110" s="159"/>
      <c r="I110" s="162"/>
      <c r="J110" s="203">
        <f>BK110</f>
        <v>0</v>
      </c>
      <c r="K110" s="159"/>
      <c r="L110" s="164"/>
      <c r="M110" s="165"/>
      <c r="N110" s="166"/>
      <c r="O110" s="166"/>
      <c r="P110" s="167">
        <f>SUM(P111:P122)</f>
        <v>0</v>
      </c>
      <c r="Q110" s="166"/>
      <c r="R110" s="167">
        <f>SUM(R111:R122)</f>
        <v>1.3421000000000001</v>
      </c>
      <c r="S110" s="166"/>
      <c r="T110" s="168">
        <f>SUM(T111:T122)</f>
        <v>0</v>
      </c>
      <c r="AR110" s="169" t="s">
        <v>22</v>
      </c>
      <c r="AT110" s="170" t="s">
        <v>74</v>
      </c>
      <c r="AU110" s="170" t="s">
        <v>22</v>
      </c>
      <c r="AY110" s="169" t="s">
        <v>115</v>
      </c>
      <c r="BK110" s="171">
        <f>SUM(BK111:BK122)</f>
        <v>0</v>
      </c>
    </row>
    <row r="111" spans="2:65" s="1" customFormat="1" ht="22.5" customHeight="1" x14ac:dyDescent="0.3">
      <c r="B111" s="34"/>
      <c r="C111" s="172" t="s">
        <v>230</v>
      </c>
      <c r="D111" s="172" t="s">
        <v>116</v>
      </c>
      <c r="E111" s="173" t="s">
        <v>231</v>
      </c>
      <c r="F111" s="174" t="s">
        <v>232</v>
      </c>
      <c r="G111" s="175" t="s">
        <v>171</v>
      </c>
      <c r="H111" s="176">
        <v>45.6</v>
      </c>
      <c r="I111" s="177"/>
      <c r="J111" s="178">
        <f>ROUND(I111*H111,2)</f>
        <v>0</v>
      </c>
      <c r="K111" s="174" t="s">
        <v>120</v>
      </c>
      <c r="L111" s="54"/>
      <c r="M111" s="179" t="s">
        <v>20</v>
      </c>
      <c r="N111" s="180" t="s">
        <v>46</v>
      </c>
      <c r="O111" s="35"/>
      <c r="P111" s="181">
        <f>O111*H111</f>
        <v>0</v>
      </c>
      <c r="Q111" s="181">
        <v>0</v>
      </c>
      <c r="R111" s="181">
        <f>Q111*H111</f>
        <v>0</v>
      </c>
      <c r="S111" s="181">
        <v>0</v>
      </c>
      <c r="T111" s="182">
        <f>S111*H111</f>
        <v>0</v>
      </c>
      <c r="AR111" s="17" t="s">
        <v>114</v>
      </c>
      <c r="AT111" s="17" t="s">
        <v>116</v>
      </c>
      <c r="AU111" s="17" t="s">
        <v>82</v>
      </c>
      <c r="AY111" s="17" t="s">
        <v>115</v>
      </c>
      <c r="BE111" s="183">
        <f>IF(N111="základní",J111,0)</f>
        <v>0</v>
      </c>
      <c r="BF111" s="183">
        <f>IF(N111="snížená",J111,0)</f>
        <v>0</v>
      </c>
      <c r="BG111" s="183">
        <f>IF(N111="zákl. přenesená",J111,0)</f>
        <v>0</v>
      </c>
      <c r="BH111" s="183">
        <f>IF(N111="sníž. přenesená",J111,0)</f>
        <v>0</v>
      </c>
      <c r="BI111" s="183">
        <f>IF(N111="nulová",J111,0)</f>
        <v>0</v>
      </c>
      <c r="BJ111" s="17" t="s">
        <v>22</v>
      </c>
      <c r="BK111" s="183">
        <f>ROUND(I111*H111,2)</f>
        <v>0</v>
      </c>
      <c r="BL111" s="17" t="s">
        <v>114</v>
      </c>
      <c r="BM111" s="17" t="s">
        <v>233</v>
      </c>
    </row>
    <row r="112" spans="2:65" s="11" customFormat="1" x14ac:dyDescent="0.3">
      <c r="B112" s="204"/>
      <c r="C112" s="205"/>
      <c r="D112" s="184" t="s">
        <v>173</v>
      </c>
      <c r="E112" s="206" t="s">
        <v>20</v>
      </c>
      <c r="F112" s="207" t="s">
        <v>234</v>
      </c>
      <c r="G112" s="205"/>
      <c r="H112" s="208">
        <v>45.6</v>
      </c>
      <c r="I112" s="209"/>
      <c r="J112" s="205"/>
      <c r="K112" s="205"/>
      <c r="L112" s="210"/>
      <c r="M112" s="211"/>
      <c r="N112" s="212"/>
      <c r="O112" s="212"/>
      <c r="P112" s="212"/>
      <c r="Q112" s="212"/>
      <c r="R112" s="212"/>
      <c r="S112" s="212"/>
      <c r="T112" s="213"/>
      <c r="AT112" s="214" t="s">
        <v>173</v>
      </c>
      <c r="AU112" s="214" t="s">
        <v>82</v>
      </c>
      <c r="AV112" s="11" t="s">
        <v>82</v>
      </c>
      <c r="AW112" s="11" t="s">
        <v>38</v>
      </c>
      <c r="AX112" s="11" t="s">
        <v>22</v>
      </c>
      <c r="AY112" s="214" t="s">
        <v>115</v>
      </c>
    </row>
    <row r="113" spans="2:65" s="1" customFormat="1" ht="22.5" customHeight="1" x14ac:dyDescent="0.3">
      <c r="B113" s="34"/>
      <c r="C113" s="172" t="s">
        <v>8</v>
      </c>
      <c r="D113" s="172" t="s">
        <v>116</v>
      </c>
      <c r="E113" s="173" t="s">
        <v>235</v>
      </c>
      <c r="F113" s="174" t="s">
        <v>236</v>
      </c>
      <c r="G113" s="175" t="s">
        <v>171</v>
      </c>
      <c r="H113" s="176">
        <v>310</v>
      </c>
      <c r="I113" s="177"/>
      <c r="J113" s="178">
        <f>ROUND(I113*H113,2)</f>
        <v>0</v>
      </c>
      <c r="K113" s="174" t="s">
        <v>120</v>
      </c>
      <c r="L113" s="54"/>
      <c r="M113" s="179" t="s">
        <v>20</v>
      </c>
      <c r="N113" s="180" t="s">
        <v>46</v>
      </c>
      <c r="O113" s="35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AR113" s="17" t="s">
        <v>114</v>
      </c>
      <c r="AT113" s="17" t="s">
        <v>116</v>
      </c>
      <c r="AU113" s="17" t="s">
        <v>82</v>
      </c>
      <c r="AY113" s="17" t="s">
        <v>115</v>
      </c>
      <c r="BE113" s="183">
        <f>IF(N113="základní",J113,0)</f>
        <v>0</v>
      </c>
      <c r="BF113" s="183">
        <f>IF(N113="snížená",J113,0)</f>
        <v>0</v>
      </c>
      <c r="BG113" s="183">
        <f>IF(N113="zákl. přenesená",J113,0)</f>
        <v>0</v>
      </c>
      <c r="BH113" s="183">
        <f>IF(N113="sníž. přenesená",J113,0)</f>
        <v>0</v>
      </c>
      <c r="BI113" s="183">
        <f>IF(N113="nulová",J113,0)</f>
        <v>0</v>
      </c>
      <c r="BJ113" s="17" t="s">
        <v>22</v>
      </c>
      <c r="BK113" s="183">
        <f>ROUND(I113*H113,2)</f>
        <v>0</v>
      </c>
      <c r="BL113" s="17" t="s">
        <v>114</v>
      </c>
      <c r="BM113" s="17" t="s">
        <v>237</v>
      </c>
    </row>
    <row r="114" spans="2:65" s="11" customFormat="1" x14ac:dyDescent="0.3">
      <c r="B114" s="204"/>
      <c r="C114" s="205"/>
      <c r="D114" s="184" t="s">
        <v>173</v>
      </c>
      <c r="E114" s="206" t="s">
        <v>20</v>
      </c>
      <c r="F114" s="207" t="s">
        <v>238</v>
      </c>
      <c r="G114" s="205"/>
      <c r="H114" s="208">
        <v>310</v>
      </c>
      <c r="I114" s="209"/>
      <c r="J114" s="205"/>
      <c r="K114" s="205"/>
      <c r="L114" s="210"/>
      <c r="M114" s="211"/>
      <c r="N114" s="212"/>
      <c r="O114" s="212"/>
      <c r="P114" s="212"/>
      <c r="Q114" s="212"/>
      <c r="R114" s="212"/>
      <c r="S114" s="212"/>
      <c r="T114" s="213"/>
      <c r="AT114" s="214" t="s">
        <v>173</v>
      </c>
      <c r="AU114" s="214" t="s">
        <v>82</v>
      </c>
      <c r="AV114" s="11" t="s">
        <v>82</v>
      </c>
      <c r="AW114" s="11" t="s">
        <v>38</v>
      </c>
      <c r="AX114" s="11" t="s">
        <v>22</v>
      </c>
      <c r="AY114" s="214" t="s">
        <v>115</v>
      </c>
    </row>
    <row r="115" spans="2:65" s="1" customFormat="1" ht="22.5" customHeight="1" x14ac:dyDescent="0.3">
      <c r="B115" s="34"/>
      <c r="C115" s="172" t="s">
        <v>239</v>
      </c>
      <c r="D115" s="172" t="s">
        <v>116</v>
      </c>
      <c r="E115" s="173" t="s">
        <v>240</v>
      </c>
      <c r="F115" s="174" t="s">
        <v>241</v>
      </c>
      <c r="G115" s="175" t="s">
        <v>171</v>
      </c>
      <c r="H115" s="176">
        <v>17</v>
      </c>
      <c r="I115" s="177"/>
      <c r="J115" s="178">
        <f>ROUND(I115*H115,2)</f>
        <v>0</v>
      </c>
      <c r="K115" s="174" t="s">
        <v>120</v>
      </c>
      <c r="L115" s="54"/>
      <c r="M115" s="179" t="s">
        <v>20</v>
      </c>
      <c r="N115" s="180" t="s">
        <v>46</v>
      </c>
      <c r="O115" s="35"/>
      <c r="P115" s="181">
        <f>O115*H115</f>
        <v>0</v>
      </c>
      <c r="Q115" s="181">
        <v>6.6000000000000003E-2</v>
      </c>
      <c r="R115" s="181">
        <f>Q115*H115</f>
        <v>1.1220000000000001</v>
      </c>
      <c r="S115" s="181">
        <v>0</v>
      </c>
      <c r="T115" s="182">
        <f>S115*H115</f>
        <v>0</v>
      </c>
      <c r="AR115" s="17" t="s">
        <v>114</v>
      </c>
      <c r="AT115" s="17" t="s">
        <v>116</v>
      </c>
      <c r="AU115" s="17" t="s">
        <v>82</v>
      </c>
      <c r="AY115" s="17" t="s">
        <v>115</v>
      </c>
      <c r="BE115" s="183">
        <f>IF(N115="základní",J115,0)</f>
        <v>0</v>
      </c>
      <c r="BF115" s="183">
        <f>IF(N115="snížená",J115,0)</f>
        <v>0</v>
      </c>
      <c r="BG115" s="183">
        <f>IF(N115="zákl. přenesená",J115,0)</f>
        <v>0</v>
      </c>
      <c r="BH115" s="183">
        <f>IF(N115="sníž. přenesená",J115,0)</f>
        <v>0</v>
      </c>
      <c r="BI115" s="183">
        <f>IF(N115="nulová",J115,0)</f>
        <v>0</v>
      </c>
      <c r="BJ115" s="17" t="s">
        <v>22</v>
      </c>
      <c r="BK115" s="183">
        <f>ROUND(I115*H115,2)</f>
        <v>0</v>
      </c>
      <c r="BL115" s="17" t="s">
        <v>114</v>
      </c>
      <c r="BM115" s="17" t="s">
        <v>242</v>
      </c>
    </row>
    <row r="116" spans="2:65" s="11" customFormat="1" x14ac:dyDescent="0.3">
      <c r="B116" s="204"/>
      <c r="C116" s="205"/>
      <c r="D116" s="184" t="s">
        <v>173</v>
      </c>
      <c r="E116" s="206" t="s">
        <v>20</v>
      </c>
      <c r="F116" s="207" t="s">
        <v>243</v>
      </c>
      <c r="G116" s="205"/>
      <c r="H116" s="208">
        <v>17</v>
      </c>
      <c r="I116" s="209"/>
      <c r="J116" s="205"/>
      <c r="K116" s="205"/>
      <c r="L116" s="210"/>
      <c r="M116" s="211"/>
      <c r="N116" s="212"/>
      <c r="O116" s="212"/>
      <c r="P116" s="212"/>
      <c r="Q116" s="212"/>
      <c r="R116" s="212"/>
      <c r="S116" s="212"/>
      <c r="T116" s="213"/>
      <c r="AT116" s="214" t="s">
        <v>173</v>
      </c>
      <c r="AU116" s="214" t="s">
        <v>82</v>
      </c>
      <c r="AV116" s="11" t="s">
        <v>82</v>
      </c>
      <c r="AW116" s="11" t="s">
        <v>38</v>
      </c>
      <c r="AX116" s="11" t="s">
        <v>22</v>
      </c>
      <c r="AY116" s="214" t="s">
        <v>115</v>
      </c>
    </row>
    <row r="117" spans="2:65" s="1" customFormat="1" ht="22.5" customHeight="1" x14ac:dyDescent="0.3">
      <c r="B117" s="34"/>
      <c r="C117" s="172" t="s">
        <v>244</v>
      </c>
      <c r="D117" s="172" t="s">
        <v>116</v>
      </c>
      <c r="E117" s="173" t="s">
        <v>245</v>
      </c>
      <c r="F117" s="174" t="s">
        <v>246</v>
      </c>
      <c r="G117" s="175" t="s">
        <v>171</v>
      </c>
      <c r="H117" s="176">
        <v>310</v>
      </c>
      <c r="I117" s="177"/>
      <c r="J117" s="178">
        <f>ROUND(I117*H117,2)</f>
        <v>0</v>
      </c>
      <c r="K117" s="174" t="s">
        <v>120</v>
      </c>
      <c r="L117" s="54"/>
      <c r="M117" s="179" t="s">
        <v>20</v>
      </c>
      <c r="N117" s="180" t="s">
        <v>46</v>
      </c>
      <c r="O117" s="35"/>
      <c r="P117" s="181">
        <f>O117*H117</f>
        <v>0</v>
      </c>
      <c r="Q117" s="181">
        <v>7.1000000000000002E-4</v>
      </c>
      <c r="R117" s="181">
        <f>Q117*H117</f>
        <v>0.22010000000000002</v>
      </c>
      <c r="S117" s="181">
        <v>0</v>
      </c>
      <c r="T117" s="182">
        <f>S117*H117</f>
        <v>0</v>
      </c>
      <c r="AR117" s="17" t="s">
        <v>114</v>
      </c>
      <c r="AT117" s="17" t="s">
        <v>116</v>
      </c>
      <c r="AU117" s="17" t="s">
        <v>82</v>
      </c>
      <c r="AY117" s="17" t="s">
        <v>115</v>
      </c>
      <c r="BE117" s="183">
        <f>IF(N117="základní",J117,0)</f>
        <v>0</v>
      </c>
      <c r="BF117" s="183">
        <f>IF(N117="snížená",J117,0)</f>
        <v>0</v>
      </c>
      <c r="BG117" s="183">
        <f>IF(N117="zákl. přenesená",J117,0)</f>
        <v>0</v>
      </c>
      <c r="BH117" s="183">
        <f>IF(N117="sníž. přenesená",J117,0)</f>
        <v>0</v>
      </c>
      <c r="BI117" s="183">
        <f>IF(N117="nulová",J117,0)</f>
        <v>0</v>
      </c>
      <c r="BJ117" s="17" t="s">
        <v>22</v>
      </c>
      <c r="BK117" s="183">
        <f>ROUND(I117*H117,2)</f>
        <v>0</v>
      </c>
      <c r="BL117" s="17" t="s">
        <v>114</v>
      </c>
      <c r="BM117" s="17" t="s">
        <v>247</v>
      </c>
    </row>
    <row r="118" spans="2:65" s="12" customFormat="1" x14ac:dyDescent="0.3">
      <c r="B118" s="215"/>
      <c r="C118" s="216"/>
      <c r="D118" s="186" t="s">
        <v>173</v>
      </c>
      <c r="E118" s="217" t="s">
        <v>20</v>
      </c>
      <c r="F118" s="218" t="s">
        <v>248</v>
      </c>
      <c r="G118" s="216"/>
      <c r="H118" s="219" t="s">
        <v>20</v>
      </c>
      <c r="I118" s="220"/>
      <c r="J118" s="216"/>
      <c r="K118" s="216"/>
      <c r="L118" s="221"/>
      <c r="M118" s="222"/>
      <c r="N118" s="223"/>
      <c r="O118" s="223"/>
      <c r="P118" s="223"/>
      <c r="Q118" s="223"/>
      <c r="R118" s="223"/>
      <c r="S118" s="223"/>
      <c r="T118" s="224"/>
      <c r="AT118" s="225" t="s">
        <v>173</v>
      </c>
      <c r="AU118" s="225" t="s">
        <v>82</v>
      </c>
      <c r="AV118" s="12" t="s">
        <v>22</v>
      </c>
      <c r="AW118" s="12" t="s">
        <v>38</v>
      </c>
      <c r="AX118" s="12" t="s">
        <v>75</v>
      </c>
      <c r="AY118" s="225" t="s">
        <v>115</v>
      </c>
    </row>
    <row r="119" spans="2:65" s="11" customFormat="1" x14ac:dyDescent="0.3">
      <c r="B119" s="204"/>
      <c r="C119" s="205"/>
      <c r="D119" s="184" t="s">
        <v>173</v>
      </c>
      <c r="E119" s="206" t="s">
        <v>20</v>
      </c>
      <c r="F119" s="207" t="s">
        <v>238</v>
      </c>
      <c r="G119" s="205"/>
      <c r="H119" s="208">
        <v>310</v>
      </c>
      <c r="I119" s="209"/>
      <c r="J119" s="205"/>
      <c r="K119" s="205"/>
      <c r="L119" s="210"/>
      <c r="M119" s="211"/>
      <c r="N119" s="212"/>
      <c r="O119" s="212"/>
      <c r="P119" s="212"/>
      <c r="Q119" s="212"/>
      <c r="R119" s="212"/>
      <c r="S119" s="212"/>
      <c r="T119" s="213"/>
      <c r="AT119" s="214" t="s">
        <v>173</v>
      </c>
      <c r="AU119" s="214" t="s">
        <v>82</v>
      </c>
      <c r="AV119" s="11" t="s">
        <v>82</v>
      </c>
      <c r="AW119" s="11" t="s">
        <v>38</v>
      </c>
      <c r="AX119" s="11" t="s">
        <v>22</v>
      </c>
      <c r="AY119" s="214" t="s">
        <v>115</v>
      </c>
    </row>
    <row r="120" spans="2:65" s="1" customFormat="1" ht="31.5" customHeight="1" x14ac:dyDescent="0.3">
      <c r="B120" s="34"/>
      <c r="C120" s="172" t="s">
        <v>249</v>
      </c>
      <c r="D120" s="172" t="s">
        <v>116</v>
      </c>
      <c r="E120" s="173" t="s">
        <v>250</v>
      </c>
      <c r="F120" s="174" t="s">
        <v>251</v>
      </c>
      <c r="G120" s="175" t="s">
        <v>171</v>
      </c>
      <c r="H120" s="176">
        <v>310</v>
      </c>
      <c r="I120" s="177"/>
      <c r="J120" s="178">
        <f>ROUND(I120*H120,2)</f>
        <v>0</v>
      </c>
      <c r="K120" s="174" t="s">
        <v>120</v>
      </c>
      <c r="L120" s="54"/>
      <c r="M120" s="179" t="s">
        <v>20</v>
      </c>
      <c r="N120" s="180" t="s">
        <v>46</v>
      </c>
      <c r="O120" s="35"/>
      <c r="P120" s="181">
        <f>O120*H120</f>
        <v>0</v>
      </c>
      <c r="Q120" s="181">
        <v>0</v>
      </c>
      <c r="R120" s="181">
        <f>Q120*H120</f>
        <v>0</v>
      </c>
      <c r="S120" s="181">
        <v>0</v>
      </c>
      <c r="T120" s="182">
        <f>S120*H120</f>
        <v>0</v>
      </c>
      <c r="AR120" s="17" t="s">
        <v>114</v>
      </c>
      <c r="AT120" s="17" t="s">
        <v>116</v>
      </c>
      <c r="AU120" s="17" t="s">
        <v>82</v>
      </c>
      <c r="AY120" s="17" t="s">
        <v>115</v>
      </c>
      <c r="BE120" s="183">
        <f>IF(N120="základní",J120,0)</f>
        <v>0</v>
      </c>
      <c r="BF120" s="183">
        <f>IF(N120="snížená",J120,0)</f>
        <v>0</v>
      </c>
      <c r="BG120" s="183">
        <f>IF(N120="zákl. přenesená",J120,0)</f>
        <v>0</v>
      </c>
      <c r="BH120" s="183">
        <f>IF(N120="sníž. přenesená",J120,0)</f>
        <v>0</v>
      </c>
      <c r="BI120" s="183">
        <f>IF(N120="nulová",J120,0)</f>
        <v>0</v>
      </c>
      <c r="BJ120" s="17" t="s">
        <v>22</v>
      </c>
      <c r="BK120" s="183">
        <f>ROUND(I120*H120,2)</f>
        <v>0</v>
      </c>
      <c r="BL120" s="17" t="s">
        <v>114</v>
      </c>
      <c r="BM120" s="17" t="s">
        <v>252</v>
      </c>
    </row>
    <row r="121" spans="2:65" s="12" customFormat="1" x14ac:dyDescent="0.3">
      <c r="B121" s="215"/>
      <c r="C121" s="216"/>
      <c r="D121" s="186" t="s">
        <v>173</v>
      </c>
      <c r="E121" s="217" t="s">
        <v>20</v>
      </c>
      <c r="F121" s="218" t="s">
        <v>253</v>
      </c>
      <c r="G121" s="216"/>
      <c r="H121" s="219" t="s">
        <v>20</v>
      </c>
      <c r="I121" s="220"/>
      <c r="J121" s="216"/>
      <c r="K121" s="216"/>
      <c r="L121" s="221"/>
      <c r="M121" s="222"/>
      <c r="N121" s="223"/>
      <c r="O121" s="223"/>
      <c r="P121" s="223"/>
      <c r="Q121" s="223"/>
      <c r="R121" s="223"/>
      <c r="S121" s="223"/>
      <c r="T121" s="224"/>
      <c r="AT121" s="225" t="s">
        <v>173</v>
      </c>
      <c r="AU121" s="225" t="s">
        <v>82</v>
      </c>
      <c r="AV121" s="12" t="s">
        <v>22</v>
      </c>
      <c r="AW121" s="12" t="s">
        <v>38</v>
      </c>
      <c r="AX121" s="12" t="s">
        <v>75</v>
      </c>
      <c r="AY121" s="225" t="s">
        <v>115</v>
      </c>
    </row>
    <row r="122" spans="2:65" s="11" customFormat="1" x14ac:dyDescent="0.3">
      <c r="B122" s="204"/>
      <c r="C122" s="205"/>
      <c r="D122" s="186" t="s">
        <v>173</v>
      </c>
      <c r="E122" s="236" t="s">
        <v>20</v>
      </c>
      <c r="F122" s="237" t="s">
        <v>238</v>
      </c>
      <c r="G122" s="205"/>
      <c r="H122" s="238">
        <v>310</v>
      </c>
      <c r="I122" s="209"/>
      <c r="J122" s="205"/>
      <c r="K122" s="205"/>
      <c r="L122" s="210"/>
      <c r="M122" s="211"/>
      <c r="N122" s="212"/>
      <c r="O122" s="212"/>
      <c r="P122" s="212"/>
      <c r="Q122" s="212"/>
      <c r="R122" s="212"/>
      <c r="S122" s="212"/>
      <c r="T122" s="213"/>
      <c r="AT122" s="214" t="s">
        <v>173</v>
      </c>
      <c r="AU122" s="214" t="s">
        <v>82</v>
      </c>
      <c r="AV122" s="11" t="s">
        <v>82</v>
      </c>
      <c r="AW122" s="11" t="s">
        <v>38</v>
      </c>
      <c r="AX122" s="11" t="s">
        <v>22</v>
      </c>
      <c r="AY122" s="214" t="s">
        <v>115</v>
      </c>
    </row>
    <row r="123" spans="2:65" s="9" customFormat="1" ht="29.85" customHeight="1" x14ac:dyDescent="0.35">
      <c r="B123" s="158"/>
      <c r="C123" s="159"/>
      <c r="D123" s="160" t="s">
        <v>74</v>
      </c>
      <c r="E123" s="202" t="s">
        <v>154</v>
      </c>
      <c r="F123" s="202" t="s">
        <v>254</v>
      </c>
      <c r="G123" s="159"/>
      <c r="H123" s="159"/>
      <c r="I123" s="162"/>
      <c r="J123" s="203">
        <f>BK123</f>
        <v>0</v>
      </c>
      <c r="K123" s="159"/>
      <c r="L123" s="164"/>
      <c r="M123" s="165"/>
      <c r="N123" s="166"/>
      <c r="O123" s="166"/>
      <c r="P123" s="167">
        <f>SUM(P124:P125)</f>
        <v>0</v>
      </c>
      <c r="Q123" s="166"/>
      <c r="R123" s="167">
        <f>SUM(R124:R125)</f>
        <v>1.8932</v>
      </c>
      <c r="S123" s="166"/>
      <c r="T123" s="168">
        <f>SUM(T124:T125)</f>
        <v>0</v>
      </c>
      <c r="AR123" s="169" t="s">
        <v>22</v>
      </c>
      <c r="AT123" s="170" t="s">
        <v>74</v>
      </c>
      <c r="AU123" s="170" t="s">
        <v>22</v>
      </c>
      <c r="AY123" s="169" t="s">
        <v>115</v>
      </c>
      <c r="BK123" s="171">
        <f>SUM(BK124:BK125)</f>
        <v>0</v>
      </c>
    </row>
    <row r="124" spans="2:65" s="1" customFormat="1" ht="22.5" customHeight="1" x14ac:dyDescent="0.3">
      <c r="B124" s="34"/>
      <c r="C124" s="172" t="s">
        <v>255</v>
      </c>
      <c r="D124" s="172" t="s">
        <v>116</v>
      </c>
      <c r="E124" s="173" t="s">
        <v>256</v>
      </c>
      <c r="F124" s="174" t="s">
        <v>257</v>
      </c>
      <c r="G124" s="175" t="s">
        <v>258</v>
      </c>
      <c r="H124" s="176">
        <v>3</v>
      </c>
      <c r="I124" s="177"/>
      <c r="J124" s="178">
        <f>ROUND(I124*H124,2)</f>
        <v>0</v>
      </c>
      <c r="K124" s="174" t="s">
        <v>120</v>
      </c>
      <c r="L124" s="54"/>
      <c r="M124" s="179" t="s">
        <v>20</v>
      </c>
      <c r="N124" s="180" t="s">
        <v>46</v>
      </c>
      <c r="O124" s="35"/>
      <c r="P124" s="181">
        <f>O124*H124</f>
        <v>0</v>
      </c>
      <c r="Q124" s="181">
        <v>0.42368</v>
      </c>
      <c r="R124" s="181">
        <f>Q124*H124</f>
        <v>1.2710399999999999</v>
      </c>
      <c r="S124" s="181">
        <v>0</v>
      </c>
      <c r="T124" s="182">
        <f>S124*H124</f>
        <v>0</v>
      </c>
      <c r="AR124" s="17" t="s">
        <v>114</v>
      </c>
      <c r="AT124" s="17" t="s">
        <v>116</v>
      </c>
      <c r="AU124" s="17" t="s">
        <v>82</v>
      </c>
      <c r="AY124" s="17" t="s">
        <v>115</v>
      </c>
      <c r="BE124" s="183">
        <f>IF(N124="základní",J124,0)</f>
        <v>0</v>
      </c>
      <c r="BF124" s="183">
        <f>IF(N124="snížená",J124,0)</f>
        <v>0</v>
      </c>
      <c r="BG124" s="183">
        <f>IF(N124="zákl. přenesená",J124,0)</f>
        <v>0</v>
      </c>
      <c r="BH124" s="183">
        <f>IF(N124="sníž. přenesená",J124,0)</f>
        <v>0</v>
      </c>
      <c r="BI124" s="183">
        <f>IF(N124="nulová",J124,0)</f>
        <v>0</v>
      </c>
      <c r="BJ124" s="17" t="s">
        <v>22</v>
      </c>
      <c r="BK124" s="183">
        <f>ROUND(I124*H124,2)</f>
        <v>0</v>
      </c>
      <c r="BL124" s="17" t="s">
        <v>114</v>
      </c>
      <c r="BM124" s="17" t="s">
        <v>259</v>
      </c>
    </row>
    <row r="125" spans="2:65" s="1" customFormat="1" ht="31.5" customHeight="1" x14ac:dyDescent="0.3">
      <c r="B125" s="34"/>
      <c r="C125" s="172" t="s">
        <v>260</v>
      </c>
      <c r="D125" s="172" t="s">
        <v>116</v>
      </c>
      <c r="E125" s="173" t="s">
        <v>261</v>
      </c>
      <c r="F125" s="174" t="s">
        <v>262</v>
      </c>
      <c r="G125" s="175" t="s">
        <v>258</v>
      </c>
      <c r="H125" s="176">
        <v>2</v>
      </c>
      <c r="I125" s="177"/>
      <c r="J125" s="178">
        <f>ROUND(I125*H125,2)</f>
        <v>0</v>
      </c>
      <c r="K125" s="174" t="s">
        <v>120</v>
      </c>
      <c r="L125" s="54"/>
      <c r="M125" s="179" t="s">
        <v>20</v>
      </c>
      <c r="N125" s="180" t="s">
        <v>46</v>
      </c>
      <c r="O125" s="35"/>
      <c r="P125" s="181">
        <f>O125*H125</f>
        <v>0</v>
      </c>
      <c r="Q125" s="181">
        <v>0.31108000000000002</v>
      </c>
      <c r="R125" s="181">
        <f>Q125*H125</f>
        <v>0.62216000000000005</v>
      </c>
      <c r="S125" s="181">
        <v>0</v>
      </c>
      <c r="T125" s="182">
        <f>S125*H125</f>
        <v>0</v>
      </c>
      <c r="AR125" s="17" t="s">
        <v>114</v>
      </c>
      <c r="AT125" s="17" t="s">
        <v>116</v>
      </c>
      <c r="AU125" s="17" t="s">
        <v>82</v>
      </c>
      <c r="AY125" s="17" t="s">
        <v>115</v>
      </c>
      <c r="BE125" s="183">
        <f>IF(N125="základní",J125,0)</f>
        <v>0</v>
      </c>
      <c r="BF125" s="183">
        <f>IF(N125="snížená",J125,0)</f>
        <v>0</v>
      </c>
      <c r="BG125" s="183">
        <f>IF(N125="zákl. přenesená",J125,0)</f>
        <v>0</v>
      </c>
      <c r="BH125" s="183">
        <f>IF(N125="sníž. přenesená",J125,0)</f>
        <v>0</v>
      </c>
      <c r="BI125" s="183">
        <f>IF(N125="nulová",J125,0)</f>
        <v>0</v>
      </c>
      <c r="BJ125" s="17" t="s">
        <v>22</v>
      </c>
      <c r="BK125" s="183">
        <f>ROUND(I125*H125,2)</f>
        <v>0</v>
      </c>
      <c r="BL125" s="17" t="s">
        <v>114</v>
      </c>
      <c r="BM125" s="17" t="s">
        <v>263</v>
      </c>
    </row>
    <row r="126" spans="2:65" s="9" customFormat="1" ht="29.85" customHeight="1" x14ac:dyDescent="0.35">
      <c r="B126" s="158"/>
      <c r="C126" s="159"/>
      <c r="D126" s="160" t="s">
        <v>74</v>
      </c>
      <c r="E126" s="202" t="s">
        <v>205</v>
      </c>
      <c r="F126" s="202" t="s">
        <v>264</v>
      </c>
      <c r="G126" s="159"/>
      <c r="H126" s="159"/>
      <c r="I126" s="162"/>
      <c r="J126" s="203">
        <f>BK126</f>
        <v>0</v>
      </c>
      <c r="K126" s="159"/>
      <c r="L126" s="164"/>
      <c r="M126" s="165"/>
      <c r="N126" s="166"/>
      <c r="O126" s="166"/>
      <c r="P126" s="167">
        <f>SUM(P127:P138)</f>
        <v>0</v>
      </c>
      <c r="Q126" s="166"/>
      <c r="R126" s="167">
        <f>SUM(R127:R138)</f>
        <v>32.0889448</v>
      </c>
      <c r="S126" s="166"/>
      <c r="T126" s="168">
        <f>SUM(T127:T138)</f>
        <v>9.8819999999999997</v>
      </c>
      <c r="AR126" s="169" t="s">
        <v>22</v>
      </c>
      <c r="AT126" s="170" t="s">
        <v>74</v>
      </c>
      <c r="AU126" s="170" t="s">
        <v>22</v>
      </c>
      <c r="AY126" s="169" t="s">
        <v>115</v>
      </c>
      <c r="BK126" s="171">
        <f>SUM(BK127:BK138)</f>
        <v>0</v>
      </c>
    </row>
    <row r="127" spans="2:65" s="1" customFormat="1" ht="22.5" customHeight="1" x14ac:dyDescent="0.3">
      <c r="B127" s="34"/>
      <c r="C127" s="172" t="s">
        <v>7</v>
      </c>
      <c r="D127" s="172" t="s">
        <v>116</v>
      </c>
      <c r="E127" s="173" t="s">
        <v>265</v>
      </c>
      <c r="F127" s="174" t="s">
        <v>266</v>
      </c>
      <c r="G127" s="175" t="s">
        <v>258</v>
      </c>
      <c r="H127" s="176">
        <v>1</v>
      </c>
      <c r="I127" s="177"/>
      <c r="J127" s="178">
        <f>ROUND(I127*H127,2)</f>
        <v>0</v>
      </c>
      <c r="K127" s="174" t="s">
        <v>120</v>
      </c>
      <c r="L127" s="54"/>
      <c r="M127" s="179" t="s">
        <v>20</v>
      </c>
      <c r="N127" s="180" t="s">
        <v>46</v>
      </c>
      <c r="O127" s="35"/>
      <c r="P127" s="181">
        <f>O127*H127</f>
        <v>0</v>
      </c>
      <c r="Q127" s="181">
        <v>0.11241</v>
      </c>
      <c r="R127" s="181">
        <f>Q127*H127</f>
        <v>0.11241</v>
      </c>
      <c r="S127" s="181">
        <v>0</v>
      </c>
      <c r="T127" s="182">
        <f>S127*H127</f>
        <v>0</v>
      </c>
      <c r="AR127" s="17" t="s">
        <v>114</v>
      </c>
      <c r="AT127" s="17" t="s">
        <v>116</v>
      </c>
      <c r="AU127" s="17" t="s">
        <v>82</v>
      </c>
      <c r="AY127" s="17" t="s">
        <v>115</v>
      </c>
      <c r="BE127" s="183">
        <f>IF(N127="základní",J127,0)</f>
        <v>0</v>
      </c>
      <c r="BF127" s="183">
        <f>IF(N127="snížená",J127,0)</f>
        <v>0</v>
      </c>
      <c r="BG127" s="183">
        <f>IF(N127="zákl. přenesená",J127,0)</f>
        <v>0</v>
      </c>
      <c r="BH127" s="183">
        <f>IF(N127="sníž. přenesená",J127,0)</f>
        <v>0</v>
      </c>
      <c r="BI127" s="183">
        <f>IF(N127="nulová",J127,0)</f>
        <v>0</v>
      </c>
      <c r="BJ127" s="17" t="s">
        <v>22</v>
      </c>
      <c r="BK127" s="183">
        <f>ROUND(I127*H127,2)</f>
        <v>0</v>
      </c>
      <c r="BL127" s="17" t="s">
        <v>114</v>
      </c>
      <c r="BM127" s="17" t="s">
        <v>267</v>
      </c>
    </row>
    <row r="128" spans="2:65" s="11" customFormat="1" x14ac:dyDescent="0.3">
      <c r="B128" s="204"/>
      <c r="C128" s="205"/>
      <c r="D128" s="184" t="s">
        <v>173</v>
      </c>
      <c r="E128" s="206" t="s">
        <v>20</v>
      </c>
      <c r="F128" s="207" t="s">
        <v>268</v>
      </c>
      <c r="G128" s="205"/>
      <c r="H128" s="208">
        <v>1</v>
      </c>
      <c r="I128" s="209"/>
      <c r="J128" s="205"/>
      <c r="K128" s="205"/>
      <c r="L128" s="210"/>
      <c r="M128" s="211"/>
      <c r="N128" s="212"/>
      <c r="O128" s="212"/>
      <c r="P128" s="212"/>
      <c r="Q128" s="212"/>
      <c r="R128" s="212"/>
      <c r="S128" s="212"/>
      <c r="T128" s="213"/>
      <c r="AT128" s="214" t="s">
        <v>173</v>
      </c>
      <c r="AU128" s="214" t="s">
        <v>82</v>
      </c>
      <c r="AV128" s="11" t="s">
        <v>82</v>
      </c>
      <c r="AW128" s="11" t="s">
        <v>38</v>
      </c>
      <c r="AX128" s="11" t="s">
        <v>22</v>
      </c>
      <c r="AY128" s="214" t="s">
        <v>115</v>
      </c>
    </row>
    <row r="129" spans="2:65" s="1" customFormat="1" ht="31.5" customHeight="1" x14ac:dyDescent="0.3">
      <c r="B129" s="34"/>
      <c r="C129" s="172" t="s">
        <v>269</v>
      </c>
      <c r="D129" s="172" t="s">
        <v>116</v>
      </c>
      <c r="E129" s="173" t="s">
        <v>270</v>
      </c>
      <c r="F129" s="174" t="s">
        <v>271</v>
      </c>
      <c r="G129" s="175" t="s">
        <v>272</v>
      </c>
      <c r="H129" s="176">
        <v>40</v>
      </c>
      <c r="I129" s="177"/>
      <c r="J129" s="178">
        <f>ROUND(I129*H129,2)</f>
        <v>0</v>
      </c>
      <c r="K129" s="174" t="s">
        <v>137</v>
      </c>
      <c r="L129" s="54"/>
      <c r="M129" s="179" t="s">
        <v>20</v>
      </c>
      <c r="N129" s="180" t="s">
        <v>46</v>
      </c>
      <c r="O129" s="35"/>
      <c r="P129" s="181">
        <f>O129*H129</f>
        <v>0</v>
      </c>
      <c r="Q129" s="181">
        <v>0.15539952000000001</v>
      </c>
      <c r="R129" s="181">
        <f>Q129*H129</f>
        <v>6.2159808000000005</v>
      </c>
      <c r="S129" s="181">
        <v>0</v>
      </c>
      <c r="T129" s="182">
        <f>S129*H129</f>
        <v>0</v>
      </c>
      <c r="AR129" s="17" t="s">
        <v>114</v>
      </c>
      <c r="AT129" s="17" t="s">
        <v>116</v>
      </c>
      <c r="AU129" s="17" t="s">
        <v>82</v>
      </c>
      <c r="AY129" s="17" t="s">
        <v>115</v>
      </c>
      <c r="BE129" s="183">
        <f>IF(N129="základní",J129,0)</f>
        <v>0</v>
      </c>
      <c r="BF129" s="183">
        <f>IF(N129="snížená",J129,0)</f>
        <v>0</v>
      </c>
      <c r="BG129" s="183">
        <f>IF(N129="zákl. přenesená",J129,0)</f>
        <v>0</v>
      </c>
      <c r="BH129" s="183">
        <f>IF(N129="sníž. přenesená",J129,0)</f>
        <v>0</v>
      </c>
      <c r="BI129" s="183">
        <f>IF(N129="nulová",J129,0)</f>
        <v>0</v>
      </c>
      <c r="BJ129" s="17" t="s">
        <v>22</v>
      </c>
      <c r="BK129" s="183">
        <f>ROUND(I129*H129,2)</f>
        <v>0</v>
      </c>
      <c r="BL129" s="17" t="s">
        <v>114</v>
      </c>
      <c r="BM129" s="17" t="s">
        <v>273</v>
      </c>
    </row>
    <row r="130" spans="2:65" s="1" customFormat="1" ht="22.5" customHeight="1" x14ac:dyDescent="0.3">
      <c r="B130" s="34"/>
      <c r="C130" s="226" t="s">
        <v>274</v>
      </c>
      <c r="D130" s="226" t="s">
        <v>197</v>
      </c>
      <c r="E130" s="227" t="s">
        <v>275</v>
      </c>
      <c r="F130" s="228" t="s">
        <v>276</v>
      </c>
      <c r="G130" s="229" t="s">
        <v>258</v>
      </c>
      <c r="H130" s="230">
        <v>40.4</v>
      </c>
      <c r="I130" s="231"/>
      <c r="J130" s="232">
        <f>ROUND(I130*H130,2)</f>
        <v>0</v>
      </c>
      <c r="K130" s="228" t="s">
        <v>120</v>
      </c>
      <c r="L130" s="233"/>
      <c r="M130" s="234" t="s">
        <v>20</v>
      </c>
      <c r="N130" s="235" t="s">
        <v>46</v>
      </c>
      <c r="O130" s="35"/>
      <c r="P130" s="181">
        <f>O130*H130</f>
        <v>0</v>
      </c>
      <c r="Q130" s="181">
        <v>8.2100000000000006E-2</v>
      </c>
      <c r="R130" s="181">
        <f>Q130*H130</f>
        <v>3.31684</v>
      </c>
      <c r="S130" s="181">
        <v>0</v>
      </c>
      <c r="T130" s="182">
        <f>S130*H130</f>
        <v>0</v>
      </c>
      <c r="AR130" s="17" t="s">
        <v>154</v>
      </c>
      <c r="AT130" s="17" t="s">
        <v>197</v>
      </c>
      <c r="AU130" s="17" t="s">
        <v>82</v>
      </c>
      <c r="AY130" s="17" t="s">
        <v>115</v>
      </c>
      <c r="BE130" s="183">
        <f>IF(N130="základní",J130,0)</f>
        <v>0</v>
      </c>
      <c r="BF130" s="183">
        <f>IF(N130="snížená",J130,0)</f>
        <v>0</v>
      </c>
      <c r="BG130" s="183">
        <f>IF(N130="zákl. přenesená",J130,0)</f>
        <v>0</v>
      </c>
      <c r="BH130" s="183">
        <f>IF(N130="sníž. přenesená",J130,0)</f>
        <v>0</v>
      </c>
      <c r="BI130" s="183">
        <f>IF(N130="nulová",J130,0)</f>
        <v>0</v>
      </c>
      <c r="BJ130" s="17" t="s">
        <v>22</v>
      </c>
      <c r="BK130" s="183">
        <f>ROUND(I130*H130,2)</f>
        <v>0</v>
      </c>
      <c r="BL130" s="17" t="s">
        <v>114</v>
      </c>
      <c r="BM130" s="17" t="s">
        <v>277</v>
      </c>
    </row>
    <row r="131" spans="2:65" s="11" customFormat="1" x14ac:dyDescent="0.3">
      <c r="B131" s="204"/>
      <c r="C131" s="205"/>
      <c r="D131" s="184" t="s">
        <v>173</v>
      </c>
      <c r="E131" s="206" t="s">
        <v>20</v>
      </c>
      <c r="F131" s="207" t="s">
        <v>278</v>
      </c>
      <c r="G131" s="205"/>
      <c r="H131" s="208">
        <v>40.4</v>
      </c>
      <c r="I131" s="209"/>
      <c r="J131" s="205"/>
      <c r="K131" s="205"/>
      <c r="L131" s="210"/>
      <c r="M131" s="211"/>
      <c r="N131" s="212"/>
      <c r="O131" s="212"/>
      <c r="P131" s="212"/>
      <c r="Q131" s="212"/>
      <c r="R131" s="212"/>
      <c r="S131" s="212"/>
      <c r="T131" s="213"/>
      <c r="AT131" s="214" t="s">
        <v>173</v>
      </c>
      <c r="AU131" s="214" t="s">
        <v>82</v>
      </c>
      <c r="AV131" s="11" t="s">
        <v>82</v>
      </c>
      <c r="AW131" s="11" t="s">
        <v>38</v>
      </c>
      <c r="AX131" s="11" t="s">
        <v>22</v>
      </c>
      <c r="AY131" s="214" t="s">
        <v>115</v>
      </c>
    </row>
    <row r="132" spans="2:65" s="1" customFormat="1" ht="22.5" customHeight="1" x14ac:dyDescent="0.3">
      <c r="B132" s="34"/>
      <c r="C132" s="172" t="s">
        <v>279</v>
      </c>
      <c r="D132" s="172" t="s">
        <v>116</v>
      </c>
      <c r="E132" s="173" t="s">
        <v>280</v>
      </c>
      <c r="F132" s="174" t="s">
        <v>281</v>
      </c>
      <c r="G132" s="175" t="s">
        <v>272</v>
      </c>
      <c r="H132" s="176">
        <v>76</v>
      </c>
      <c r="I132" s="177"/>
      <c r="J132" s="178">
        <f>ROUND(I132*H132,2)</f>
        <v>0</v>
      </c>
      <c r="K132" s="174" t="s">
        <v>137</v>
      </c>
      <c r="L132" s="54"/>
      <c r="M132" s="179" t="s">
        <v>20</v>
      </c>
      <c r="N132" s="180" t="s">
        <v>46</v>
      </c>
      <c r="O132" s="35"/>
      <c r="P132" s="181">
        <f>O132*H132</f>
        <v>0</v>
      </c>
      <c r="Q132" s="181">
        <v>0.16370599999999999</v>
      </c>
      <c r="R132" s="181">
        <f>Q132*H132</f>
        <v>12.441656</v>
      </c>
      <c r="S132" s="181">
        <v>0</v>
      </c>
      <c r="T132" s="182">
        <f>S132*H132</f>
        <v>0</v>
      </c>
      <c r="AR132" s="17" t="s">
        <v>114</v>
      </c>
      <c r="AT132" s="17" t="s">
        <v>116</v>
      </c>
      <c r="AU132" s="17" t="s">
        <v>82</v>
      </c>
      <c r="AY132" s="17" t="s">
        <v>115</v>
      </c>
      <c r="BE132" s="183">
        <f>IF(N132="základní",J132,0)</f>
        <v>0</v>
      </c>
      <c r="BF132" s="183">
        <f>IF(N132="snížená",J132,0)</f>
        <v>0</v>
      </c>
      <c r="BG132" s="183">
        <f>IF(N132="zákl. přenesená",J132,0)</f>
        <v>0</v>
      </c>
      <c r="BH132" s="183">
        <f>IF(N132="sníž. přenesená",J132,0)</f>
        <v>0</v>
      </c>
      <c r="BI132" s="183">
        <f>IF(N132="nulová",J132,0)</f>
        <v>0</v>
      </c>
      <c r="BJ132" s="17" t="s">
        <v>22</v>
      </c>
      <c r="BK132" s="183">
        <f>ROUND(I132*H132,2)</f>
        <v>0</v>
      </c>
      <c r="BL132" s="17" t="s">
        <v>114</v>
      </c>
      <c r="BM132" s="17" t="s">
        <v>282</v>
      </c>
    </row>
    <row r="133" spans="2:65" s="11" customFormat="1" x14ac:dyDescent="0.3">
      <c r="B133" s="204"/>
      <c r="C133" s="205"/>
      <c r="D133" s="184" t="s">
        <v>173</v>
      </c>
      <c r="E133" s="206" t="s">
        <v>20</v>
      </c>
      <c r="F133" s="207" t="s">
        <v>283</v>
      </c>
      <c r="G133" s="205"/>
      <c r="H133" s="208">
        <v>76</v>
      </c>
      <c r="I133" s="209"/>
      <c r="J133" s="205"/>
      <c r="K133" s="205"/>
      <c r="L133" s="210"/>
      <c r="M133" s="211"/>
      <c r="N133" s="212"/>
      <c r="O133" s="212"/>
      <c r="P133" s="212"/>
      <c r="Q133" s="212"/>
      <c r="R133" s="212"/>
      <c r="S133" s="212"/>
      <c r="T133" s="213"/>
      <c r="AT133" s="214" t="s">
        <v>173</v>
      </c>
      <c r="AU133" s="214" t="s">
        <v>82</v>
      </c>
      <c r="AV133" s="11" t="s">
        <v>82</v>
      </c>
      <c r="AW133" s="11" t="s">
        <v>38</v>
      </c>
      <c r="AX133" s="11" t="s">
        <v>22</v>
      </c>
      <c r="AY133" s="214" t="s">
        <v>115</v>
      </c>
    </row>
    <row r="134" spans="2:65" s="1" customFormat="1" ht="22.5" customHeight="1" x14ac:dyDescent="0.3">
      <c r="B134" s="34"/>
      <c r="C134" s="226" t="s">
        <v>284</v>
      </c>
      <c r="D134" s="226" t="s">
        <v>197</v>
      </c>
      <c r="E134" s="227" t="s">
        <v>285</v>
      </c>
      <c r="F134" s="228" t="s">
        <v>286</v>
      </c>
      <c r="G134" s="229" t="s">
        <v>258</v>
      </c>
      <c r="H134" s="230">
        <v>232.60599999999999</v>
      </c>
      <c r="I134" s="231"/>
      <c r="J134" s="232">
        <f>ROUND(I134*H134,2)</f>
        <v>0</v>
      </c>
      <c r="K134" s="228" t="s">
        <v>120</v>
      </c>
      <c r="L134" s="233"/>
      <c r="M134" s="234" t="s">
        <v>20</v>
      </c>
      <c r="N134" s="235" t="s">
        <v>46</v>
      </c>
      <c r="O134" s="35"/>
      <c r="P134" s="181">
        <f>O134*H134</f>
        <v>0</v>
      </c>
      <c r="Q134" s="181">
        <v>4.2999999999999997E-2</v>
      </c>
      <c r="R134" s="181">
        <f>Q134*H134</f>
        <v>10.002057999999998</v>
      </c>
      <c r="S134" s="181">
        <v>0</v>
      </c>
      <c r="T134" s="182">
        <f>S134*H134</f>
        <v>0</v>
      </c>
      <c r="AR134" s="17" t="s">
        <v>154</v>
      </c>
      <c r="AT134" s="17" t="s">
        <v>197</v>
      </c>
      <c r="AU134" s="17" t="s">
        <v>82</v>
      </c>
      <c r="AY134" s="17" t="s">
        <v>115</v>
      </c>
      <c r="BE134" s="183">
        <f>IF(N134="základní",J134,0)</f>
        <v>0</v>
      </c>
      <c r="BF134" s="183">
        <f>IF(N134="snížená",J134,0)</f>
        <v>0</v>
      </c>
      <c r="BG134" s="183">
        <f>IF(N134="zákl. přenesená",J134,0)</f>
        <v>0</v>
      </c>
      <c r="BH134" s="183">
        <f>IF(N134="sníž. přenesená",J134,0)</f>
        <v>0</v>
      </c>
      <c r="BI134" s="183">
        <f>IF(N134="nulová",J134,0)</f>
        <v>0</v>
      </c>
      <c r="BJ134" s="17" t="s">
        <v>22</v>
      </c>
      <c r="BK134" s="183">
        <f>ROUND(I134*H134,2)</f>
        <v>0</v>
      </c>
      <c r="BL134" s="17" t="s">
        <v>114</v>
      </c>
      <c r="BM134" s="17" t="s">
        <v>287</v>
      </c>
    </row>
    <row r="135" spans="2:65" s="11" customFormat="1" x14ac:dyDescent="0.3">
      <c r="B135" s="204"/>
      <c r="C135" s="205"/>
      <c r="D135" s="184" t="s">
        <v>173</v>
      </c>
      <c r="E135" s="206" t="s">
        <v>20</v>
      </c>
      <c r="F135" s="207" t="s">
        <v>288</v>
      </c>
      <c r="G135" s="205"/>
      <c r="H135" s="208">
        <v>232.60599999999999</v>
      </c>
      <c r="I135" s="209"/>
      <c r="J135" s="205"/>
      <c r="K135" s="205"/>
      <c r="L135" s="210"/>
      <c r="M135" s="211"/>
      <c r="N135" s="212"/>
      <c r="O135" s="212"/>
      <c r="P135" s="212"/>
      <c r="Q135" s="212"/>
      <c r="R135" s="212"/>
      <c r="S135" s="212"/>
      <c r="T135" s="213"/>
      <c r="AT135" s="214" t="s">
        <v>173</v>
      </c>
      <c r="AU135" s="214" t="s">
        <v>82</v>
      </c>
      <c r="AV135" s="11" t="s">
        <v>82</v>
      </c>
      <c r="AW135" s="11" t="s">
        <v>38</v>
      </c>
      <c r="AX135" s="11" t="s">
        <v>22</v>
      </c>
      <c r="AY135" s="214" t="s">
        <v>115</v>
      </c>
    </row>
    <row r="136" spans="2:65" s="1" customFormat="1" ht="22.5" customHeight="1" x14ac:dyDescent="0.3">
      <c r="B136" s="34"/>
      <c r="C136" s="172" t="s">
        <v>289</v>
      </c>
      <c r="D136" s="172" t="s">
        <v>116</v>
      </c>
      <c r="E136" s="173" t="s">
        <v>290</v>
      </c>
      <c r="F136" s="174" t="s">
        <v>291</v>
      </c>
      <c r="G136" s="175" t="s">
        <v>258</v>
      </c>
      <c r="H136" s="176">
        <v>1</v>
      </c>
      <c r="I136" s="177"/>
      <c r="J136" s="178">
        <f>ROUND(I136*H136,2)</f>
        <v>0</v>
      </c>
      <c r="K136" s="174" t="s">
        <v>120</v>
      </c>
      <c r="L136" s="54"/>
      <c r="M136" s="179" t="s">
        <v>20</v>
      </c>
      <c r="N136" s="180" t="s">
        <v>46</v>
      </c>
      <c r="O136" s="35"/>
      <c r="P136" s="181">
        <f>O136*H136</f>
        <v>0</v>
      </c>
      <c r="Q136" s="181">
        <v>0</v>
      </c>
      <c r="R136" s="181">
        <f>Q136*H136</f>
        <v>0</v>
      </c>
      <c r="S136" s="181">
        <v>8.2000000000000003E-2</v>
      </c>
      <c r="T136" s="182">
        <f>S136*H136</f>
        <v>8.2000000000000003E-2</v>
      </c>
      <c r="AR136" s="17" t="s">
        <v>114</v>
      </c>
      <c r="AT136" s="17" t="s">
        <v>116</v>
      </c>
      <c r="AU136" s="17" t="s">
        <v>82</v>
      </c>
      <c r="AY136" s="17" t="s">
        <v>115</v>
      </c>
      <c r="BE136" s="183">
        <f>IF(N136="základní",J136,0)</f>
        <v>0</v>
      </c>
      <c r="BF136" s="183">
        <f>IF(N136="snížená",J136,0)</f>
        <v>0</v>
      </c>
      <c r="BG136" s="183">
        <f>IF(N136="zákl. přenesená",J136,0)</f>
        <v>0</v>
      </c>
      <c r="BH136" s="183">
        <f>IF(N136="sníž. přenesená",J136,0)</f>
        <v>0</v>
      </c>
      <c r="BI136" s="183">
        <f>IF(N136="nulová",J136,0)</f>
        <v>0</v>
      </c>
      <c r="BJ136" s="17" t="s">
        <v>22</v>
      </c>
      <c r="BK136" s="183">
        <f>ROUND(I136*H136,2)</f>
        <v>0</v>
      </c>
      <c r="BL136" s="17" t="s">
        <v>114</v>
      </c>
      <c r="BM136" s="17" t="s">
        <v>292</v>
      </c>
    </row>
    <row r="137" spans="2:65" s="11" customFormat="1" x14ac:dyDescent="0.3">
      <c r="B137" s="204"/>
      <c r="C137" s="205"/>
      <c r="D137" s="184" t="s">
        <v>173</v>
      </c>
      <c r="E137" s="206" t="s">
        <v>20</v>
      </c>
      <c r="F137" s="207" t="s">
        <v>293</v>
      </c>
      <c r="G137" s="205"/>
      <c r="H137" s="208">
        <v>1</v>
      </c>
      <c r="I137" s="209"/>
      <c r="J137" s="205"/>
      <c r="K137" s="205"/>
      <c r="L137" s="210"/>
      <c r="M137" s="211"/>
      <c r="N137" s="212"/>
      <c r="O137" s="212"/>
      <c r="P137" s="212"/>
      <c r="Q137" s="212"/>
      <c r="R137" s="212"/>
      <c r="S137" s="212"/>
      <c r="T137" s="213"/>
      <c r="AT137" s="214" t="s">
        <v>173</v>
      </c>
      <c r="AU137" s="214" t="s">
        <v>82</v>
      </c>
      <c r="AV137" s="11" t="s">
        <v>82</v>
      </c>
      <c r="AW137" s="11" t="s">
        <v>38</v>
      </c>
      <c r="AX137" s="11" t="s">
        <v>22</v>
      </c>
      <c r="AY137" s="214" t="s">
        <v>115</v>
      </c>
    </row>
    <row r="138" spans="2:65" s="1" customFormat="1" ht="22.5" customHeight="1" x14ac:dyDescent="0.3">
      <c r="B138" s="34"/>
      <c r="C138" s="172" t="s">
        <v>294</v>
      </c>
      <c r="D138" s="172" t="s">
        <v>116</v>
      </c>
      <c r="E138" s="173" t="s">
        <v>295</v>
      </c>
      <c r="F138" s="174" t="s">
        <v>296</v>
      </c>
      <c r="G138" s="175" t="s">
        <v>272</v>
      </c>
      <c r="H138" s="176">
        <v>28</v>
      </c>
      <c r="I138" s="177"/>
      <c r="J138" s="178">
        <f>ROUND(I138*H138,2)</f>
        <v>0</v>
      </c>
      <c r="K138" s="174" t="s">
        <v>120</v>
      </c>
      <c r="L138" s="54"/>
      <c r="M138" s="179" t="s">
        <v>20</v>
      </c>
      <c r="N138" s="180" t="s">
        <v>46</v>
      </c>
      <c r="O138" s="35"/>
      <c r="P138" s="181">
        <f>O138*H138</f>
        <v>0</v>
      </c>
      <c r="Q138" s="181">
        <v>0</v>
      </c>
      <c r="R138" s="181">
        <f>Q138*H138</f>
        <v>0</v>
      </c>
      <c r="S138" s="181">
        <v>0.35</v>
      </c>
      <c r="T138" s="182">
        <f>S138*H138</f>
        <v>9.7999999999999989</v>
      </c>
      <c r="AR138" s="17" t="s">
        <v>114</v>
      </c>
      <c r="AT138" s="17" t="s">
        <v>116</v>
      </c>
      <c r="AU138" s="17" t="s">
        <v>82</v>
      </c>
      <c r="AY138" s="17" t="s">
        <v>115</v>
      </c>
      <c r="BE138" s="183">
        <f>IF(N138="základní",J138,0)</f>
        <v>0</v>
      </c>
      <c r="BF138" s="183">
        <f>IF(N138="snížená",J138,0)</f>
        <v>0</v>
      </c>
      <c r="BG138" s="183">
        <f>IF(N138="zákl. přenesená",J138,0)</f>
        <v>0</v>
      </c>
      <c r="BH138" s="183">
        <f>IF(N138="sníž. přenesená",J138,0)</f>
        <v>0</v>
      </c>
      <c r="BI138" s="183">
        <f>IF(N138="nulová",J138,0)</f>
        <v>0</v>
      </c>
      <c r="BJ138" s="17" t="s">
        <v>22</v>
      </c>
      <c r="BK138" s="183">
        <f>ROUND(I138*H138,2)</f>
        <v>0</v>
      </c>
      <c r="BL138" s="17" t="s">
        <v>114</v>
      </c>
      <c r="BM138" s="17" t="s">
        <v>297</v>
      </c>
    </row>
    <row r="139" spans="2:65" s="9" customFormat="1" ht="29.85" customHeight="1" x14ac:dyDescent="0.35">
      <c r="B139" s="158"/>
      <c r="C139" s="159"/>
      <c r="D139" s="160" t="s">
        <v>74</v>
      </c>
      <c r="E139" s="202" t="s">
        <v>298</v>
      </c>
      <c r="F139" s="202" t="s">
        <v>299</v>
      </c>
      <c r="G139" s="159"/>
      <c r="H139" s="159"/>
      <c r="I139" s="162"/>
      <c r="J139" s="203">
        <f>BK139</f>
        <v>0</v>
      </c>
      <c r="K139" s="159"/>
      <c r="L139" s="164"/>
      <c r="M139" s="165"/>
      <c r="N139" s="166"/>
      <c r="O139" s="166"/>
      <c r="P139" s="167">
        <f>SUM(P140:P165)</f>
        <v>0</v>
      </c>
      <c r="Q139" s="166"/>
      <c r="R139" s="167">
        <f>SUM(R140:R165)</f>
        <v>0</v>
      </c>
      <c r="S139" s="166"/>
      <c r="T139" s="168">
        <f>SUM(T140:T165)</f>
        <v>0</v>
      </c>
      <c r="AR139" s="169" t="s">
        <v>22</v>
      </c>
      <c r="AT139" s="170" t="s">
        <v>74</v>
      </c>
      <c r="AU139" s="170" t="s">
        <v>22</v>
      </c>
      <c r="AY139" s="169" t="s">
        <v>115</v>
      </c>
      <c r="BK139" s="171">
        <f>SUM(BK140:BK165)</f>
        <v>0</v>
      </c>
    </row>
    <row r="140" spans="2:65" s="1" customFormat="1" ht="22.5" customHeight="1" x14ac:dyDescent="0.3">
      <c r="B140" s="34"/>
      <c r="C140" s="172" t="s">
        <v>300</v>
      </c>
      <c r="D140" s="172" t="s">
        <v>116</v>
      </c>
      <c r="E140" s="173" t="s">
        <v>301</v>
      </c>
      <c r="F140" s="174" t="s">
        <v>302</v>
      </c>
      <c r="G140" s="175" t="s">
        <v>191</v>
      </c>
      <c r="H140" s="176">
        <v>112.06</v>
      </c>
      <c r="I140" s="177"/>
      <c r="J140" s="178">
        <f>ROUND(I140*H140,2)</f>
        <v>0</v>
      </c>
      <c r="K140" s="174" t="s">
        <v>120</v>
      </c>
      <c r="L140" s="54"/>
      <c r="M140" s="179" t="s">
        <v>20</v>
      </c>
      <c r="N140" s="180" t="s">
        <v>46</v>
      </c>
      <c r="O140" s="35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AR140" s="17" t="s">
        <v>114</v>
      </c>
      <c r="AT140" s="17" t="s">
        <v>116</v>
      </c>
      <c r="AU140" s="17" t="s">
        <v>82</v>
      </c>
      <c r="AY140" s="17" t="s">
        <v>115</v>
      </c>
      <c r="BE140" s="183">
        <f>IF(N140="základní",J140,0)</f>
        <v>0</v>
      </c>
      <c r="BF140" s="183">
        <f>IF(N140="snížená",J140,0)</f>
        <v>0</v>
      </c>
      <c r="BG140" s="183">
        <f>IF(N140="zákl. přenesená",J140,0)</f>
        <v>0</v>
      </c>
      <c r="BH140" s="183">
        <f>IF(N140="sníž. přenesená",J140,0)</f>
        <v>0</v>
      </c>
      <c r="BI140" s="183">
        <f>IF(N140="nulová",J140,0)</f>
        <v>0</v>
      </c>
      <c r="BJ140" s="17" t="s">
        <v>22</v>
      </c>
      <c r="BK140" s="183">
        <f>ROUND(I140*H140,2)</f>
        <v>0</v>
      </c>
      <c r="BL140" s="17" t="s">
        <v>114</v>
      </c>
      <c r="BM140" s="17" t="s">
        <v>303</v>
      </c>
    </row>
    <row r="141" spans="2:65" s="11" customFormat="1" x14ac:dyDescent="0.3">
      <c r="B141" s="204"/>
      <c r="C141" s="205"/>
      <c r="D141" s="186" t="s">
        <v>173</v>
      </c>
      <c r="E141" s="236" t="s">
        <v>20</v>
      </c>
      <c r="F141" s="237" t="s">
        <v>304</v>
      </c>
      <c r="G141" s="205"/>
      <c r="H141" s="238">
        <v>79.36</v>
      </c>
      <c r="I141" s="209"/>
      <c r="J141" s="205"/>
      <c r="K141" s="205"/>
      <c r="L141" s="210"/>
      <c r="M141" s="211"/>
      <c r="N141" s="212"/>
      <c r="O141" s="212"/>
      <c r="P141" s="212"/>
      <c r="Q141" s="212"/>
      <c r="R141" s="212"/>
      <c r="S141" s="212"/>
      <c r="T141" s="213"/>
      <c r="AT141" s="214" t="s">
        <v>173</v>
      </c>
      <c r="AU141" s="214" t="s">
        <v>82</v>
      </c>
      <c r="AV141" s="11" t="s">
        <v>82</v>
      </c>
      <c r="AW141" s="11" t="s">
        <v>38</v>
      </c>
      <c r="AX141" s="11" t="s">
        <v>75</v>
      </c>
      <c r="AY141" s="214" t="s">
        <v>115</v>
      </c>
    </row>
    <row r="142" spans="2:65" s="11" customFormat="1" ht="24" x14ac:dyDescent="0.3">
      <c r="B142" s="204"/>
      <c r="C142" s="205"/>
      <c r="D142" s="186" t="s">
        <v>173</v>
      </c>
      <c r="E142" s="236" t="s">
        <v>20</v>
      </c>
      <c r="F142" s="237" t="s">
        <v>305</v>
      </c>
      <c r="G142" s="205"/>
      <c r="H142" s="238">
        <v>31</v>
      </c>
      <c r="I142" s="209"/>
      <c r="J142" s="205"/>
      <c r="K142" s="205"/>
      <c r="L142" s="210"/>
      <c r="M142" s="211"/>
      <c r="N142" s="212"/>
      <c r="O142" s="212"/>
      <c r="P142" s="212"/>
      <c r="Q142" s="212"/>
      <c r="R142" s="212"/>
      <c r="S142" s="212"/>
      <c r="T142" s="213"/>
      <c r="AT142" s="214" t="s">
        <v>173</v>
      </c>
      <c r="AU142" s="214" t="s">
        <v>82</v>
      </c>
      <c r="AV142" s="11" t="s">
        <v>82</v>
      </c>
      <c r="AW142" s="11" t="s">
        <v>38</v>
      </c>
      <c r="AX142" s="11" t="s">
        <v>75</v>
      </c>
      <c r="AY142" s="214" t="s">
        <v>115</v>
      </c>
    </row>
    <row r="143" spans="2:65" s="11" customFormat="1" x14ac:dyDescent="0.3">
      <c r="B143" s="204"/>
      <c r="C143" s="205"/>
      <c r="D143" s="186" t="s">
        <v>173</v>
      </c>
      <c r="E143" s="236" t="s">
        <v>20</v>
      </c>
      <c r="F143" s="237" t="s">
        <v>306</v>
      </c>
      <c r="G143" s="205"/>
      <c r="H143" s="238">
        <v>1.7</v>
      </c>
      <c r="I143" s="209"/>
      <c r="J143" s="205"/>
      <c r="K143" s="205"/>
      <c r="L143" s="210"/>
      <c r="M143" s="211"/>
      <c r="N143" s="212"/>
      <c r="O143" s="212"/>
      <c r="P143" s="212"/>
      <c r="Q143" s="212"/>
      <c r="R143" s="212"/>
      <c r="S143" s="212"/>
      <c r="T143" s="213"/>
      <c r="AT143" s="214" t="s">
        <v>173</v>
      </c>
      <c r="AU143" s="214" t="s">
        <v>82</v>
      </c>
      <c r="AV143" s="11" t="s">
        <v>82</v>
      </c>
      <c r="AW143" s="11" t="s">
        <v>38</v>
      </c>
      <c r="AX143" s="11" t="s">
        <v>75</v>
      </c>
      <c r="AY143" s="214" t="s">
        <v>115</v>
      </c>
    </row>
    <row r="144" spans="2:65" s="13" customFormat="1" x14ac:dyDescent="0.3">
      <c r="B144" s="239"/>
      <c r="C144" s="240"/>
      <c r="D144" s="184" t="s">
        <v>173</v>
      </c>
      <c r="E144" s="241" t="s">
        <v>20</v>
      </c>
      <c r="F144" s="242" t="s">
        <v>216</v>
      </c>
      <c r="G144" s="240"/>
      <c r="H144" s="243">
        <v>112.06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AT144" s="249" t="s">
        <v>173</v>
      </c>
      <c r="AU144" s="249" t="s">
        <v>82</v>
      </c>
      <c r="AV144" s="13" t="s">
        <v>114</v>
      </c>
      <c r="AW144" s="13" t="s">
        <v>38</v>
      </c>
      <c r="AX144" s="13" t="s">
        <v>22</v>
      </c>
      <c r="AY144" s="249" t="s">
        <v>115</v>
      </c>
    </row>
    <row r="145" spans="2:65" s="1" customFormat="1" ht="22.5" customHeight="1" x14ac:dyDescent="0.3">
      <c r="B145" s="34"/>
      <c r="C145" s="172" t="s">
        <v>307</v>
      </c>
      <c r="D145" s="172" t="s">
        <v>116</v>
      </c>
      <c r="E145" s="173" t="s">
        <v>308</v>
      </c>
      <c r="F145" s="174" t="s">
        <v>309</v>
      </c>
      <c r="G145" s="175" t="s">
        <v>191</v>
      </c>
      <c r="H145" s="176">
        <v>639.24</v>
      </c>
      <c r="I145" s="177"/>
      <c r="J145" s="178">
        <f>ROUND(I145*H145,2)</f>
        <v>0</v>
      </c>
      <c r="K145" s="174" t="s">
        <v>120</v>
      </c>
      <c r="L145" s="54"/>
      <c r="M145" s="179" t="s">
        <v>20</v>
      </c>
      <c r="N145" s="180" t="s">
        <v>46</v>
      </c>
      <c r="O145" s="35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AR145" s="17" t="s">
        <v>114</v>
      </c>
      <c r="AT145" s="17" t="s">
        <v>116</v>
      </c>
      <c r="AU145" s="17" t="s">
        <v>82</v>
      </c>
      <c r="AY145" s="17" t="s">
        <v>115</v>
      </c>
      <c r="BE145" s="183">
        <f>IF(N145="základní",J145,0)</f>
        <v>0</v>
      </c>
      <c r="BF145" s="183">
        <f>IF(N145="snížená",J145,0)</f>
        <v>0</v>
      </c>
      <c r="BG145" s="183">
        <f>IF(N145="zákl. přenesená",J145,0)</f>
        <v>0</v>
      </c>
      <c r="BH145" s="183">
        <f>IF(N145="sníž. přenesená",J145,0)</f>
        <v>0</v>
      </c>
      <c r="BI145" s="183">
        <f>IF(N145="nulová",J145,0)</f>
        <v>0</v>
      </c>
      <c r="BJ145" s="17" t="s">
        <v>22</v>
      </c>
      <c r="BK145" s="183">
        <f>ROUND(I145*H145,2)</f>
        <v>0</v>
      </c>
      <c r="BL145" s="17" t="s">
        <v>114</v>
      </c>
      <c r="BM145" s="17" t="s">
        <v>310</v>
      </c>
    </row>
    <row r="146" spans="2:65" s="12" customFormat="1" x14ac:dyDescent="0.3">
      <c r="B146" s="215"/>
      <c r="C146" s="216"/>
      <c r="D146" s="186" t="s">
        <v>173</v>
      </c>
      <c r="E146" s="217" t="s">
        <v>20</v>
      </c>
      <c r="F146" s="218" t="s">
        <v>187</v>
      </c>
      <c r="G146" s="216"/>
      <c r="H146" s="219" t="s">
        <v>20</v>
      </c>
      <c r="I146" s="220"/>
      <c r="J146" s="216"/>
      <c r="K146" s="216"/>
      <c r="L146" s="221"/>
      <c r="M146" s="222"/>
      <c r="N146" s="223"/>
      <c r="O146" s="223"/>
      <c r="P146" s="223"/>
      <c r="Q146" s="223"/>
      <c r="R146" s="223"/>
      <c r="S146" s="223"/>
      <c r="T146" s="224"/>
      <c r="AT146" s="225" t="s">
        <v>173</v>
      </c>
      <c r="AU146" s="225" t="s">
        <v>82</v>
      </c>
      <c r="AV146" s="12" t="s">
        <v>22</v>
      </c>
      <c r="AW146" s="12" t="s">
        <v>38</v>
      </c>
      <c r="AX146" s="12" t="s">
        <v>75</v>
      </c>
      <c r="AY146" s="225" t="s">
        <v>115</v>
      </c>
    </row>
    <row r="147" spans="2:65" s="11" customFormat="1" x14ac:dyDescent="0.3">
      <c r="B147" s="204"/>
      <c r="C147" s="205"/>
      <c r="D147" s="184" t="s">
        <v>173</v>
      </c>
      <c r="E147" s="206" t="s">
        <v>20</v>
      </c>
      <c r="F147" s="207" t="s">
        <v>311</v>
      </c>
      <c r="G147" s="205"/>
      <c r="H147" s="208">
        <v>639.24</v>
      </c>
      <c r="I147" s="209"/>
      <c r="J147" s="205"/>
      <c r="K147" s="205"/>
      <c r="L147" s="210"/>
      <c r="M147" s="211"/>
      <c r="N147" s="212"/>
      <c r="O147" s="212"/>
      <c r="P147" s="212"/>
      <c r="Q147" s="212"/>
      <c r="R147" s="212"/>
      <c r="S147" s="212"/>
      <c r="T147" s="213"/>
      <c r="AT147" s="214" t="s">
        <v>173</v>
      </c>
      <c r="AU147" s="214" t="s">
        <v>82</v>
      </c>
      <c r="AV147" s="11" t="s">
        <v>82</v>
      </c>
      <c r="AW147" s="11" t="s">
        <v>38</v>
      </c>
      <c r="AX147" s="11" t="s">
        <v>22</v>
      </c>
      <c r="AY147" s="214" t="s">
        <v>115</v>
      </c>
    </row>
    <row r="148" spans="2:65" s="1" customFormat="1" ht="22.5" customHeight="1" x14ac:dyDescent="0.3">
      <c r="B148" s="34"/>
      <c r="C148" s="172" t="s">
        <v>312</v>
      </c>
      <c r="D148" s="172" t="s">
        <v>116</v>
      </c>
      <c r="E148" s="173" t="s">
        <v>313</v>
      </c>
      <c r="F148" s="174" t="s">
        <v>314</v>
      </c>
      <c r="G148" s="175" t="s">
        <v>191</v>
      </c>
      <c r="H148" s="176">
        <v>9.8000000000000007</v>
      </c>
      <c r="I148" s="177"/>
      <c r="J148" s="178">
        <f>ROUND(I148*H148,2)</f>
        <v>0</v>
      </c>
      <c r="K148" s="174" t="s">
        <v>120</v>
      </c>
      <c r="L148" s="54"/>
      <c r="M148" s="179" t="s">
        <v>20</v>
      </c>
      <c r="N148" s="180" t="s">
        <v>46</v>
      </c>
      <c r="O148" s="35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AR148" s="17" t="s">
        <v>114</v>
      </c>
      <c r="AT148" s="17" t="s">
        <v>116</v>
      </c>
      <c r="AU148" s="17" t="s">
        <v>82</v>
      </c>
      <c r="AY148" s="17" t="s">
        <v>115</v>
      </c>
      <c r="BE148" s="183">
        <f>IF(N148="základní",J148,0)</f>
        <v>0</v>
      </c>
      <c r="BF148" s="183">
        <f>IF(N148="snížená",J148,0)</f>
        <v>0</v>
      </c>
      <c r="BG148" s="183">
        <f>IF(N148="zákl. přenesená",J148,0)</f>
        <v>0</v>
      </c>
      <c r="BH148" s="183">
        <f>IF(N148="sníž. přenesená",J148,0)</f>
        <v>0</v>
      </c>
      <c r="BI148" s="183">
        <f>IF(N148="nulová",J148,0)</f>
        <v>0</v>
      </c>
      <c r="BJ148" s="17" t="s">
        <v>22</v>
      </c>
      <c r="BK148" s="183">
        <f>ROUND(I148*H148,2)</f>
        <v>0</v>
      </c>
      <c r="BL148" s="17" t="s">
        <v>114</v>
      </c>
      <c r="BM148" s="17" t="s">
        <v>315</v>
      </c>
    </row>
    <row r="149" spans="2:65" s="11" customFormat="1" x14ac:dyDescent="0.3">
      <c r="B149" s="204"/>
      <c r="C149" s="205"/>
      <c r="D149" s="184" t="s">
        <v>173</v>
      </c>
      <c r="E149" s="206" t="s">
        <v>20</v>
      </c>
      <c r="F149" s="207" t="s">
        <v>316</v>
      </c>
      <c r="G149" s="205"/>
      <c r="H149" s="208">
        <v>9.8000000000000007</v>
      </c>
      <c r="I149" s="209"/>
      <c r="J149" s="205"/>
      <c r="K149" s="205"/>
      <c r="L149" s="210"/>
      <c r="M149" s="211"/>
      <c r="N149" s="212"/>
      <c r="O149" s="212"/>
      <c r="P149" s="212"/>
      <c r="Q149" s="212"/>
      <c r="R149" s="212"/>
      <c r="S149" s="212"/>
      <c r="T149" s="213"/>
      <c r="AT149" s="214" t="s">
        <v>173</v>
      </c>
      <c r="AU149" s="214" t="s">
        <v>82</v>
      </c>
      <c r="AV149" s="11" t="s">
        <v>82</v>
      </c>
      <c r="AW149" s="11" t="s">
        <v>38</v>
      </c>
      <c r="AX149" s="11" t="s">
        <v>22</v>
      </c>
      <c r="AY149" s="214" t="s">
        <v>115</v>
      </c>
    </row>
    <row r="150" spans="2:65" s="1" customFormat="1" ht="22.5" customHeight="1" x14ac:dyDescent="0.3">
      <c r="B150" s="34"/>
      <c r="C150" s="172" t="s">
        <v>317</v>
      </c>
      <c r="D150" s="172" t="s">
        <v>116</v>
      </c>
      <c r="E150" s="173" t="s">
        <v>318</v>
      </c>
      <c r="F150" s="174" t="s">
        <v>319</v>
      </c>
      <c r="G150" s="175" t="s">
        <v>191</v>
      </c>
      <c r="H150" s="176">
        <v>137.19999999999999</v>
      </c>
      <c r="I150" s="177"/>
      <c r="J150" s="178">
        <f>ROUND(I150*H150,2)</f>
        <v>0</v>
      </c>
      <c r="K150" s="174" t="s">
        <v>120</v>
      </c>
      <c r="L150" s="54"/>
      <c r="M150" s="179" t="s">
        <v>20</v>
      </c>
      <c r="N150" s="180" t="s">
        <v>46</v>
      </c>
      <c r="O150" s="35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AR150" s="17" t="s">
        <v>114</v>
      </c>
      <c r="AT150" s="17" t="s">
        <v>116</v>
      </c>
      <c r="AU150" s="17" t="s">
        <v>82</v>
      </c>
      <c r="AY150" s="17" t="s">
        <v>115</v>
      </c>
      <c r="BE150" s="183">
        <f>IF(N150="základní",J150,0)</f>
        <v>0</v>
      </c>
      <c r="BF150" s="183">
        <f>IF(N150="snížená",J150,0)</f>
        <v>0</v>
      </c>
      <c r="BG150" s="183">
        <f>IF(N150="zákl. přenesená",J150,0)</f>
        <v>0</v>
      </c>
      <c r="BH150" s="183">
        <f>IF(N150="sníž. přenesená",J150,0)</f>
        <v>0</v>
      </c>
      <c r="BI150" s="183">
        <f>IF(N150="nulová",J150,0)</f>
        <v>0</v>
      </c>
      <c r="BJ150" s="17" t="s">
        <v>22</v>
      </c>
      <c r="BK150" s="183">
        <f>ROUND(I150*H150,2)</f>
        <v>0</v>
      </c>
      <c r="BL150" s="17" t="s">
        <v>114</v>
      </c>
      <c r="BM150" s="17" t="s">
        <v>320</v>
      </c>
    </row>
    <row r="151" spans="2:65" s="12" customFormat="1" x14ac:dyDescent="0.3">
      <c r="B151" s="215"/>
      <c r="C151" s="216"/>
      <c r="D151" s="186" t="s">
        <v>173</v>
      </c>
      <c r="E151" s="217" t="s">
        <v>20</v>
      </c>
      <c r="F151" s="218" t="s">
        <v>187</v>
      </c>
      <c r="G151" s="216"/>
      <c r="H151" s="219" t="s">
        <v>20</v>
      </c>
      <c r="I151" s="220"/>
      <c r="J151" s="216"/>
      <c r="K151" s="216"/>
      <c r="L151" s="221"/>
      <c r="M151" s="222"/>
      <c r="N151" s="223"/>
      <c r="O151" s="223"/>
      <c r="P151" s="223"/>
      <c r="Q151" s="223"/>
      <c r="R151" s="223"/>
      <c r="S151" s="223"/>
      <c r="T151" s="224"/>
      <c r="AT151" s="225" t="s">
        <v>173</v>
      </c>
      <c r="AU151" s="225" t="s">
        <v>82</v>
      </c>
      <c r="AV151" s="12" t="s">
        <v>22</v>
      </c>
      <c r="AW151" s="12" t="s">
        <v>38</v>
      </c>
      <c r="AX151" s="12" t="s">
        <v>75</v>
      </c>
      <c r="AY151" s="225" t="s">
        <v>115</v>
      </c>
    </row>
    <row r="152" spans="2:65" s="11" customFormat="1" x14ac:dyDescent="0.3">
      <c r="B152" s="204"/>
      <c r="C152" s="205"/>
      <c r="D152" s="184" t="s">
        <v>173</v>
      </c>
      <c r="E152" s="206" t="s">
        <v>20</v>
      </c>
      <c r="F152" s="207" t="s">
        <v>321</v>
      </c>
      <c r="G152" s="205"/>
      <c r="H152" s="208">
        <v>137.19999999999999</v>
      </c>
      <c r="I152" s="209"/>
      <c r="J152" s="205"/>
      <c r="K152" s="205"/>
      <c r="L152" s="210"/>
      <c r="M152" s="211"/>
      <c r="N152" s="212"/>
      <c r="O152" s="212"/>
      <c r="P152" s="212"/>
      <c r="Q152" s="212"/>
      <c r="R152" s="212"/>
      <c r="S152" s="212"/>
      <c r="T152" s="213"/>
      <c r="AT152" s="214" t="s">
        <v>173</v>
      </c>
      <c r="AU152" s="214" t="s">
        <v>82</v>
      </c>
      <c r="AV152" s="11" t="s">
        <v>82</v>
      </c>
      <c r="AW152" s="11" t="s">
        <v>38</v>
      </c>
      <c r="AX152" s="11" t="s">
        <v>22</v>
      </c>
      <c r="AY152" s="214" t="s">
        <v>115</v>
      </c>
    </row>
    <row r="153" spans="2:65" s="1" customFormat="1" ht="22.5" customHeight="1" x14ac:dyDescent="0.3">
      <c r="B153" s="34"/>
      <c r="C153" s="172" t="s">
        <v>322</v>
      </c>
      <c r="D153" s="172" t="s">
        <v>116</v>
      </c>
      <c r="E153" s="173" t="s">
        <v>323</v>
      </c>
      <c r="F153" s="174" t="s">
        <v>324</v>
      </c>
      <c r="G153" s="175" t="s">
        <v>191</v>
      </c>
      <c r="H153" s="176">
        <v>32.700000000000003</v>
      </c>
      <c r="I153" s="177"/>
      <c r="J153" s="178">
        <f>ROUND(I153*H153,2)</f>
        <v>0</v>
      </c>
      <c r="K153" s="174" t="s">
        <v>120</v>
      </c>
      <c r="L153" s="54"/>
      <c r="M153" s="179" t="s">
        <v>20</v>
      </c>
      <c r="N153" s="180" t="s">
        <v>46</v>
      </c>
      <c r="O153" s="35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AR153" s="17" t="s">
        <v>114</v>
      </c>
      <c r="AT153" s="17" t="s">
        <v>116</v>
      </c>
      <c r="AU153" s="17" t="s">
        <v>82</v>
      </c>
      <c r="AY153" s="17" t="s">
        <v>115</v>
      </c>
      <c r="BE153" s="183">
        <f>IF(N153="základní",J153,0)</f>
        <v>0</v>
      </c>
      <c r="BF153" s="183">
        <f>IF(N153="snížená",J153,0)</f>
        <v>0</v>
      </c>
      <c r="BG153" s="183">
        <f>IF(N153="zákl. přenesená",J153,0)</f>
        <v>0</v>
      </c>
      <c r="BH153" s="183">
        <f>IF(N153="sníž. přenesená",J153,0)</f>
        <v>0</v>
      </c>
      <c r="BI153" s="183">
        <f>IF(N153="nulová",J153,0)</f>
        <v>0</v>
      </c>
      <c r="BJ153" s="17" t="s">
        <v>22</v>
      </c>
      <c r="BK153" s="183">
        <f>ROUND(I153*H153,2)</f>
        <v>0</v>
      </c>
      <c r="BL153" s="17" t="s">
        <v>114</v>
      </c>
      <c r="BM153" s="17" t="s">
        <v>325</v>
      </c>
    </row>
    <row r="154" spans="2:65" s="11" customFormat="1" x14ac:dyDescent="0.3">
      <c r="B154" s="204"/>
      <c r="C154" s="205"/>
      <c r="D154" s="186" t="s">
        <v>173</v>
      </c>
      <c r="E154" s="236" t="s">
        <v>20</v>
      </c>
      <c r="F154" s="237" t="s">
        <v>326</v>
      </c>
      <c r="G154" s="205"/>
      <c r="H154" s="238">
        <v>31</v>
      </c>
      <c r="I154" s="209"/>
      <c r="J154" s="205"/>
      <c r="K154" s="205"/>
      <c r="L154" s="210"/>
      <c r="M154" s="211"/>
      <c r="N154" s="212"/>
      <c r="O154" s="212"/>
      <c r="P154" s="212"/>
      <c r="Q154" s="212"/>
      <c r="R154" s="212"/>
      <c r="S154" s="212"/>
      <c r="T154" s="213"/>
      <c r="AT154" s="214" t="s">
        <v>173</v>
      </c>
      <c r="AU154" s="214" t="s">
        <v>82</v>
      </c>
      <c r="AV154" s="11" t="s">
        <v>82</v>
      </c>
      <c r="AW154" s="11" t="s">
        <v>38</v>
      </c>
      <c r="AX154" s="11" t="s">
        <v>75</v>
      </c>
      <c r="AY154" s="214" t="s">
        <v>115</v>
      </c>
    </row>
    <row r="155" spans="2:65" s="11" customFormat="1" x14ac:dyDescent="0.3">
      <c r="B155" s="204"/>
      <c r="C155" s="205"/>
      <c r="D155" s="186" t="s">
        <v>173</v>
      </c>
      <c r="E155" s="236" t="s">
        <v>20</v>
      </c>
      <c r="F155" s="237" t="s">
        <v>327</v>
      </c>
      <c r="G155" s="205"/>
      <c r="H155" s="238">
        <v>1.7</v>
      </c>
      <c r="I155" s="209"/>
      <c r="J155" s="205"/>
      <c r="K155" s="205"/>
      <c r="L155" s="210"/>
      <c r="M155" s="211"/>
      <c r="N155" s="212"/>
      <c r="O155" s="212"/>
      <c r="P155" s="212"/>
      <c r="Q155" s="212"/>
      <c r="R155" s="212"/>
      <c r="S155" s="212"/>
      <c r="T155" s="213"/>
      <c r="AT155" s="214" t="s">
        <v>173</v>
      </c>
      <c r="AU155" s="214" t="s">
        <v>82</v>
      </c>
      <c r="AV155" s="11" t="s">
        <v>82</v>
      </c>
      <c r="AW155" s="11" t="s">
        <v>38</v>
      </c>
      <c r="AX155" s="11" t="s">
        <v>75</v>
      </c>
      <c r="AY155" s="214" t="s">
        <v>115</v>
      </c>
    </row>
    <row r="156" spans="2:65" s="13" customFormat="1" x14ac:dyDescent="0.3">
      <c r="B156" s="239"/>
      <c r="C156" s="240"/>
      <c r="D156" s="184" t="s">
        <v>173</v>
      </c>
      <c r="E156" s="241" t="s">
        <v>20</v>
      </c>
      <c r="F156" s="242" t="s">
        <v>216</v>
      </c>
      <c r="G156" s="240"/>
      <c r="H156" s="243">
        <v>32.700000000000003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AT156" s="249" t="s">
        <v>173</v>
      </c>
      <c r="AU156" s="249" t="s">
        <v>82</v>
      </c>
      <c r="AV156" s="13" t="s">
        <v>114</v>
      </c>
      <c r="AW156" s="13" t="s">
        <v>38</v>
      </c>
      <c r="AX156" s="13" t="s">
        <v>22</v>
      </c>
      <c r="AY156" s="249" t="s">
        <v>115</v>
      </c>
    </row>
    <row r="157" spans="2:65" s="1" customFormat="1" ht="22.5" customHeight="1" x14ac:dyDescent="0.3">
      <c r="B157" s="34"/>
      <c r="C157" s="172" t="s">
        <v>328</v>
      </c>
      <c r="D157" s="172" t="s">
        <v>116</v>
      </c>
      <c r="E157" s="173" t="s">
        <v>329</v>
      </c>
      <c r="F157" s="174" t="s">
        <v>330</v>
      </c>
      <c r="G157" s="175" t="s">
        <v>191</v>
      </c>
      <c r="H157" s="176">
        <v>9.8000000000000007</v>
      </c>
      <c r="I157" s="177"/>
      <c r="J157" s="178">
        <f>ROUND(I157*H157,2)</f>
        <v>0</v>
      </c>
      <c r="K157" s="174" t="s">
        <v>120</v>
      </c>
      <c r="L157" s="54"/>
      <c r="M157" s="179" t="s">
        <v>20</v>
      </c>
      <c r="N157" s="180" t="s">
        <v>46</v>
      </c>
      <c r="O157" s="35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AR157" s="17" t="s">
        <v>114</v>
      </c>
      <c r="AT157" s="17" t="s">
        <v>116</v>
      </c>
      <c r="AU157" s="17" t="s">
        <v>82</v>
      </c>
      <c r="AY157" s="17" t="s">
        <v>115</v>
      </c>
      <c r="BE157" s="183">
        <f>IF(N157="základní",J157,0)</f>
        <v>0</v>
      </c>
      <c r="BF157" s="183">
        <f>IF(N157="snížená",J157,0)</f>
        <v>0</v>
      </c>
      <c r="BG157" s="183">
        <f>IF(N157="zákl. přenesená",J157,0)</f>
        <v>0</v>
      </c>
      <c r="BH157" s="183">
        <f>IF(N157="sníž. přenesená",J157,0)</f>
        <v>0</v>
      </c>
      <c r="BI157" s="183">
        <f>IF(N157="nulová",J157,0)</f>
        <v>0</v>
      </c>
      <c r="BJ157" s="17" t="s">
        <v>22</v>
      </c>
      <c r="BK157" s="183">
        <f>ROUND(I157*H157,2)</f>
        <v>0</v>
      </c>
      <c r="BL157" s="17" t="s">
        <v>114</v>
      </c>
      <c r="BM157" s="17" t="s">
        <v>331</v>
      </c>
    </row>
    <row r="158" spans="2:65" s="11" customFormat="1" x14ac:dyDescent="0.3">
      <c r="B158" s="204"/>
      <c r="C158" s="205"/>
      <c r="D158" s="184" t="s">
        <v>173</v>
      </c>
      <c r="E158" s="206" t="s">
        <v>20</v>
      </c>
      <c r="F158" s="207" t="s">
        <v>332</v>
      </c>
      <c r="G158" s="205"/>
      <c r="H158" s="208">
        <v>9.8000000000000007</v>
      </c>
      <c r="I158" s="209"/>
      <c r="J158" s="205"/>
      <c r="K158" s="205"/>
      <c r="L158" s="210"/>
      <c r="M158" s="211"/>
      <c r="N158" s="212"/>
      <c r="O158" s="212"/>
      <c r="P158" s="212"/>
      <c r="Q158" s="212"/>
      <c r="R158" s="212"/>
      <c r="S158" s="212"/>
      <c r="T158" s="213"/>
      <c r="AT158" s="214" t="s">
        <v>173</v>
      </c>
      <c r="AU158" s="214" t="s">
        <v>82</v>
      </c>
      <c r="AV158" s="11" t="s">
        <v>82</v>
      </c>
      <c r="AW158" s="11" t="s">
        <v>38</v>
      </c>
      <c r="AX158" s="11" t="s">
        <v>22</v>
      </c>
      <c r="AY158" s="214" t="s">
        <v>115</v>
      </c>
    </row>
    <row r="159" spans="2:65" s="1" customFormat="1" ht="22.5" customHeight="1" x14ac:dyDescent="0.3">
      <c r="B159" s="34"/>
      <c r="C159" s="172" t="s">
        <v>333</v>
      </c>
      <c r="D159" s="172" t="s">
        <v>116</v>
      </c>
      <c r="E159" s="173" t="s">
        <v>334</v>
      </c>
      <c r="F159" s="174" t="s">
        <v>335</v>
      </c>
      <c r="G159" s="175" t="s">
        <v>191</v>
      </c>
      <c r="H159" s="176">
        <v>45.66</v>
      </c>
      <c r="I159" s="177"/>
      <c r="J159" s="178">
        <f>ROUND(I159*H159,2)</f>
        <v>0</v>
      </c>
      <c r="K159" s="174" t="s">
        <v>120</v>
      </c>
      <c r="L159" s="54"/>
      <c r="M159" s="179" t="s">
        <v>20</v>
      </c>
      <c r="N159" s="180" t="s">
        <v>46</v>
      </c>
      <c r="O159" s="35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AR159" s="17" t="s">
        <v>114</v>
      </c>
      <c r="AT159" s="17" t="s">
        <v>116</v>
      </c>
      <c r="AU159" s="17" t="s">
        <v>82</v>
      </c>
      <c r="AY159" s="17" t="s">
        <v>115</v>
      </c>
      <c r="BE159" s="183">
        <f>IF(N159="základní",J159,0)</f>
        <v>0</v>
      </c>
      <c r="BF159" s="183">
        <f>IF(N159="snížená",J159,0)</f>
        <v>0</v>
      </c>
      <c r="BG159" s="183">
        <f>IF(N159="zákl. přenesená",J159,0)</f>
        <v>0</v>
      </c>
      <c r="BH159" s="183">
        <f>IF(N159="sníž. přenesená",J159,0)</f>
        <v>0</v>
      </c>
      <c r="BI159" s="183">
        <f>IF(N159="nulová",J159,0)</f>
        <v>0</v>
      </c>
      <c r="BJ159" s="17" t="s">
        <v>22</v>
      </c>
      <c r="BK159" s="183">
        <f>ROUND(I159*H159,2)</f>
        <v>0</v>
      </c>
      <c r="BL159" s="17" t="s">
        <v>114</v>
      </c>
      <c r="BM159" s="17" t="s">
        <v>336</v>
      </c>
    </row>
    <row r="160" spans="2:65" s="12" customFormat="1" x14ac:dyDescent="0.3">
      <c r="B160" s="215"/>
      <c r="C160" s="216"/>
      <c r="D160" s="186" t="s">
        <v>173</v>
      </c>
      <c r="E160" s="217" t="s">
        <v>20</v>
      </c>
      <c r="F160" s="218" t="s">
        <v>337</v>
      </c>
      <c r="G160" s="216"/>
      <c r="H160" s="219" t="s">
        <v>20</v>
      </c>
      <c r="I160" s="220"/>
      <c r="J160" s="216"/>
      <c r="K160" s="216"/>
      <c r="L160" s="221"/>
      <c r="M160" s="222"/>
      <c r="N160" s="223"/>
      <c r="O160" s="223"/>
      <c r="P160" s="223"/>
      <c r="Q160" s="223"/>
      <c r="R160" s="223"/>
      <c r="S160" s="223"/>
      <c r="T160" s="224"/>
      <c r="AT160" s="225" t="s">
        <v>173</v>
      </c>
      <c r="AU160" s="225" t="s">
        <v>82</v>
      </c>
      <c r="AV160" s="12" t="s">
        <v>22</v>
      </c>
      <c r="AW160" s="12" t="s">
        <v>38</v>
      </c>
      <c r="AX160" s="12" t="s">
        <v>75</v>
      </c>
      <c r="AY160" s="225" t="s">
        <v>115</v>
      </c>
    </row>
    <row r="161" spans="2:65" s="11" customFormat="1" x14ac:dyDescent="0.3">
      <c r="B161" s="204"/>
      <c r="C161" s="205"/>
      <c r="D161" s="186" t="s">
        <v>173</v>
      </c>
      <c r="E161" s="236" t="s">
        <v>20</v>
      </c>
      <c r="F161" s="237" t="s">
        <v>338</v>
      </c>
      <c r="G161" s="205"/>
      <c r="H161" s="238">
        <v>79.36</v>
      </c>
      <c r="I161" s="209"/>
      <c r="J161" s="205"/>
      <c r="K161" s="205"/>
      <c r="L161" s="210"/>
      <c r="M161" s="211"/>
      <c r="N161" s="212"/>
      <c r="O161" s="212"/>
      <c r="P161" s="212"/>
      <c r="Q161" s="212"/>
      <c r="R161" s="212"/>
      <c r="S161" s="212"/>
      <c r="T161" s="213"/>
      <c r="AT161" s="214" t="s">
        <v>173</v>
      </c>
      <c r="AU161" s="214" t="s">
        <v>82</v>
      </c>
      <c r="AV161" s="11" t="s">
        <v>82</v>
      </c>
      <c r="AW161" s="11" t="s">
        <v>38</v>
      </c>
      <c r="AX161" s="11" t="s">
        <v>75</v>
      </c>
      <c r="AY161" s="214" t="s">
        <v>115</v>
      </c>
    </row>
    <row r="162" spans="2:65" s="11" customFormat="1" x14ac:dyDescent="0.3">
      <c r="B162" s="204"/>
      <c r="C162" s="205"/>
      <c r="D162" s="186" t="s">
        <v>173</v>
      </c>
      <c r="E162" s="236" t="s">
        <v>20</v>
      </c>
      <c r="F162" s="237" t="s">
        <v>339</v>
      </c>
      <c r="G162" s="205"/>
      <c r="H162" s="238">
        <v>-31</v>
      </c>
      <c r="I162" s="209"/>
      <c r="J162" s="205"/>
      <c r="K162" s="205"/>
      <c r="L162" s="210"/>
      <c r="M162" s="211"/>
      <c r="N162" s="212"/>
      <c r="O162" s="212"/>
      <c r="P162" s="212"/>
      <c r="Q162" s="212"/>
      <c r="R162" s="212"/>
      <c r="S162" s="212"/>
      <c r="T162" s="213"/>
      <c r="AT162" s="214" t="s">
        <v>173</v>
      </c>
      <c r="AU162" s="214" t="s">
        <v>82</v>
      </c>
      <c r="AV162" s="11" t="s">
        <v>82</v>
      </c>
      <c r="AW162" s="11" t="s">
        <v>38</v>
      </c>
      <c r="AX162" s="11" t="s">
        <v>75</v>
      </c>
      <c r="AY162" s="214" t="s">
        <v>115</v>
      </c>
    </row>
    <row r="163" spans="2:65" s="11" customFormat="1" x14ac:dyDescent="0.3">
      <c r="B163" s="204"/>
      <c r="C163" s="205"/>
      <c r="D163" s="186" t="s">
        <v>173</v>
      </c>
      <c r="E163" s="236" t="s">
        <v>20</v>
      </c>
      <c r="F163" s="237" t="s">
        <v>340</v>
      </c>
      <c r="G163" s="205"/>
      <c r="H163" s="238">
        <v>-1</v>
      </c>
      <c r="I163" s="209"/>
      <c r="J163" s="205"/>
      <c r="K163" s="205"/>
      <c r="L163" s="210"/>
      <c r="M163" s="211"/>
      <c r="N163" s="212"/>
      <c r="O163" s="212"/>
      <c r="P163" s="212"/>
      <c r="Q163" s="212"/>
      <c r="R163" s="212"/>
      <c r="S163" s="212"/>
      <c r="T163" s="213"/>
      <c r="AT163" s="214" t="s">
        <v>173</v>
      </c>
      <c r="AU163" s="214" t="s">
        <v>82</v>
      </c>
      <c r="AV163" s="11" t="s">
        <v>82</v>
      </c>
      <c r="AW163" s="11" t="s">
        <v>38</v>
      </c>
      <c r="AX163" s="11" t="s">
        <v>75</v>
      </c>
      <c r="AY163" s="214" t="s">
        <v>115</v>
      </c>
    </row>
    <row r="164" spans="2:65" s="11" customFormat="1" x14ac:dyDescent="0.3">
      <c r="B164" s="204"/>
      <c r="C164" s="205"/>
      <c r="D164" s="186" t="s">
        <v>173</v>
      </c>
      <c r="E164" s="236" t="s">
        <v>20</v>
      </c>
      <c r="F164" s="237" t="s">
        <v>341</v>
      </c>
      <c r="G164" s="205"/>
      <c r="H164" s="238">
        <v>-1.7</v>
      </c>
      <c r="I164" s="209"/>
      <c r="J164" s="205"/>
      <c r="K164" s="205"/>
      <c r="L164" s="210"/>
      <c r="M164" s="211"/>
      <c r="N164" s="212"/>
      <c r="O164" s="212"/>
      <c r="P164" s="212"/>
      <c r="Q164" s="212"/>
      <c r="R164" s="212"/>
      <c r="S164" s="212"/>
      <c r="T164" s="213"/>
      <c r="AT164" s="214" t="s">
        <v>173</v>
      </c>
      <c r="AU164" s="214" t="s">
        <v>82</v>
      </c>
      <c r="AV164" s="11" t="s">
        <v>82</v>
      </c>
      <c r="AW164" s="11" t="s">
        <v>38</v>
      </c>
      <c r="AX164" s="11" t="s">
        <v>75</v>
      </c>
      <c r="AY164" s="214" t="s">
        <v>115</v>
      </c>
    </row>
    <row r="165" spans="2:65" s="13" customFormat="1" x14ac:dyDescent="0.3">
      <c r="B165" s="239"/>
      <c r="C165" s="240"/>
      <c r="D165" s="186" t="s">
        <v>173</v>
      </c>
      <c r="E165" s="250" t="s">
        <v>20</v>
      </c>
      <c r="F165" s="251" t="s">
        <v>216</v>
      </c>
      <c r="G165" s="240"/>
      <c r="H165" s="252">
        <v>45.66</v>
      </c>
      <c r="I165" s="244"/>
      <c r="J165" s="240"/>
      <c r="K165" s="240"/>
      <c r="L165" s="245"/>
      <c r="M165" s="246"/>
      <c r="N165" s="247"/>
      <c r="O165" s="247"/>
      <c r="P165" s="247"/>
      <c r="Q165" s="247"/>
      <c r="R165" s="247"/>
      <c r="S165" s="247"/>
      <c r="T165" s="248"/>
      <c r="AT165" s="249" t="s">
        <v>173</v>
      </c>
      <c r="AU165" s="249" t="s">
        <v>82</v>
      </c>
      <c r="AV165" s="13" t="s">
        <v>114</v>
      </c>
      <c r="AW165" s="13" t="s">
        <v>38</v>
      </c>
      <c r="AX165" s="13" t="s">
        <v>22</v>
      </c>
      <c r="AY165" s="249" t="s">
        <v>115</v>
      </c>
    </row>
    <row r="166" spans="2:65" s="9" customFormat="1" ht="29.85" customHeight="1" x14ac:dyDescent="0.35">
      <c r="B166" s="158"/>
      <c r="C166" s="159"/>
      <c r="D166" s="160" t="s">
        <v>74</v>
      </c>
      <c r="E166" s="202" t="s">
        <v>342</v>
      </c>
      <c r="F166" s="202" t="s">
        <v>343</v>
      </c>
      <c r="G166" s="159"/>
      <c r="H166" s="159"/>
      <c r="I166" s="162"/>
      <c r="J166" s="203">
        <f>BK166</f>
        <v>0</v>
      </c>
      <c r="K166" s="159"/>
      <c r="L166" s="164"/>
      <c r="M166" s="165"/>
      <c r="N166" s="166"/>
      <c r="O166" s="166"/>
      <c r="P166" s="167">
        <f>P167</f>
        <v>0</v>
      </c>
      <c r="Q166" s="166"/>
      <c r="R166" s="167">
        <f>R167</f>
        <v>0</v>
      </c>
      <c r="S166" s="166"/>
      <c r="T166" s="168">
        <f>T167</f>
        <v>0</v>
      </c>
      <c r="AR166" s="169" t="s">
        <v>22</v>
      </c>
      <c r="AT166" s="170" t="s">
        <v>74</v>
      </c>
      <c r="AU166" s="170" t="s">
        <v>22</v>
      </c>
      <c r="AY166" s="169" t="s">
        <v>115</v>
      </c>
      <c r="BK166" s="171">
        <f>BK167</f>
        <v>0</v>
      </c>
    </row>
    <row r="167" spans="2:65" s="1" customFormat="1" ht="31.5" customHeight="1" x14ac:dyDescent="0.3">
      <c r="B167" s="34"/>
      <c r="C167" s="172" t="s">
        <v>344</v>
      </c>
      <c r="D167" s="172" t="s">
        <v>116</v>
      </c>
      <c r="E167" s="173" t="s">
        <v>345</v>
      </c>
      <c r="F167" s="174" t="s">
        <v>346</v>
      </c>
      <c r="G167" s="175" t="s">
        <v>191</v>
      </c>
      <c r="H167" s="176">
        <v>35.353000000000002</v>
      </c>
      <c r="I167" s="177"/>
      <c r="J167" s="178">
        <f>ROUND(I167*H167,2)</f>
        <v>0</v>
      </c>
      <c r="K167" s="174" t="s">
        <v>120</v>
      </c>
      <c r="L167" s="54"/>
      <c r="M167" s="179" t="s">
        <v>20</v>
      </c>
      <c r="N167" s="188" t="s">
        <v>46</v>
      </c>
      <c r="O167" s="189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AR167" s="17" t="s">
        <v>114</v>
      </c>
      <c r="AT167" s="17" t="s">
        <v>116</v>
      </c>
      <c r="AU167" s="17" t="s">
        <v>82</v>
      </c>
      <c r="AY167" s="17" t="s">
        <v>115</v>
      </c>
      <c r="BE167" s="183">
        <f>IF(N167="základní",J167,0)</f>
        <v>0</v>
      </c>
      <c r="BF167" s="183">
        <f>IF(N167="snížená",J167,0)</f>
        <v>0</v>
      </c>
      <c r="BG167" s="183">
        <f>IF(N167="zákl. přenesená",J167,0)</f>
        <v>0</v>
      </c>
      <c r="BH167" s="183">
        <f>IF(N167="sníž. přenesená",J167,0)</f>
        <v>0</v>
      </c>
      <c r="BI167" s="183">
        <f>IF(N167="nulová",J167,0)</f>
        <v>0</v>
      </c>
      <c r="BJ167" s="17" t="s">
        <v>22</v>
      </c>
      <c r="BK167" s="183">
        <f>ROUND(I167*H167,2)</f>
        <v>0</v>
      </c>
      <c r="BL167" s="17" t="s">
        <v>114</v>
      </c>
      <c r="BM167" s="17" t="s">
        <v>347</v>
      </c>
    </row>
    <row r="168" spans="2:65" s="1" customFormat="1" ht="6.9" customHeight="1" x14ac:dyDescent="0.3">
      <c r="B168" s="49"/>
      <c r="C168" s="50"/>
      <c r="D168" s="50"/>
      <c r="E168" s="50"/>
      <c r="F168" s="50"/>
      <c r="G168" s="50"/>
      <c r="H168" s="50"/>
      <c r="I168" s="128"/>
      <c r="J168" s="50"/>
      <c r="K168" s="50"/>
      <c r="L168" s="54"/>
    </row>
  </sheetData>
  <sheetProtection password="CC35" sheet="1" objects="1" scenarios="1" formatColumns="0" formatRows="0" sort="0" autoFilter="0"/>
  <autoFilter ref="C82:K82"/>
  <mergeCells count="9">
    <mergeCell ref="E73:H73"/>
    <mergeCell ref="E75:H75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tooltip="Krycí list soupisu" display="1) Krycí list soupisu"/>
    <hyperlink ref="G1:H1" location="C54" tooltip="Rekapitulace" display="2) Rekapitulace"/>
    <hyperlink ref="J1" location="C82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scale="70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1"/>
  <sheetViews>
    <sheetView showGridLines="0" workbookViewId="0">
      <pane ySplit="1" topLeftCell="A2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75" customWidth="1"/>
    <col min="7" max="7" width="8.7109375" customWidth="1"/>
    <col min="8" max="8" width="11.140625" customWidth="1"/>
    <col min="9" max="9" width="12.7109375" style="104" customWidth="1"/>
    <col min="10" max="10" width="23.42578125" customWidth="1"/>
    <col min="11" max="11" width="15.42578125" customWidth="1"/>
    <col min="13" max="18" width="9.28515625" hidden="1"/>
    <col min="19" max="19" width="8.140625" hidden="1" customWidth="1"/>
    <col min="20" max="20" width="29.710937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70" ht="21.75" customHeight="1" x14ac:dyDescent="0.3">
      <c r="A1" s="15"/>
      <c r="B1" s="256"/>
      <c r="C1" s="256"/>
      <c r="D1" s="255" t="s">
        <v>1</v>
      </c>
      <c r="E1" s="256"/>
      <c r="F1" s="257" t="s">
        <v>394</v>
      </c>
      <c r="G1" s="382" t="s">
        <v>395</v>
      </c>
      <c r="H1" s="382"/>
      <c r="I1" s="262"/>
      <c r="J1" s="257" t="s">
        <v>396</v>
      </c>
      <c r="K1" s="255" t="s">
        <v>87</v>
      </c>
      <c r="L1" s="257" t="s">
        <v>397</v>
      </c>
      <c r="M1" s="257"/>
      <c r="N1" s="257"/>
      <c r="O1" s="257"/>
      <c r="P1" s="257"/>
      <c r="Q1" s="257"/>
      <c r="R1" s="257"/>
      <c r="S1" s="257"/>
      <c r="T1" s="257"/>
      <c r="U1" s="253"/>
      <c r="V1" s="253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ht="36.9" customHeight="1" x14ac:dyDescent="0.3"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AT2" s="17" t="s">
        <v>86</v>
      </c>
    </row>
    <row r="3" spans="1:70" ht="6.9" customHeight="1" x14ac:dyDescent="0.3">
      <c r="B3" s="18"/>
      <c r="C3" s="19"/>
      <c r="D3" s="19"/>
      <c r="E3" s="19"/>
      <c r="F3" s="19"/>
      <c r="G3" s="19"/>
      <c r="H3" s="19"/>
      <c r="I3" s="105"/>
      <c r="J3" s="19"/>
      <c r="K3" s="20"/>
      <c r="AT3" s="17" t="s">
        <v>82</v>
      </c>
    </row>
    <row r="4" spans="1:70" ht="36.9" customHeight="1" x14ac:dyDescent="0.3">
      <c r="B4" s="21"/>
      <c r="C4" s="22"/>
      <c r="D4" s="23" t="s">
        <v>88</v>
      </c>
      <c r="E4" s="22"/>
      <c r="F4" s="22"/>
      <c r="G4" s="22"/>
      <c r="H4" s="22"/>
      <c r="I4" s="106"/>
      <c r="J4" s="22"/>
      <c r="K4" s="24"/>
      <c r="M4" s="25" t="s">
        <v>10</v>
      </c>
      <c r="AT4" s="17" t="s">
        <v>4</v>
      </c>
    </row>
    <row r="5" spans="1:70" ht="6.9" customHeight="1" x14ac:dyDescent="0.3">
      <c r="B5" s="21"/>
      <c r="C5" s="22"/>
      <c r="D5" s="22"/>
      <c r="E5" s="22"/>
      <c r="F5" s="22"/>
      <c r="G5" s="22"/>
      <c r="H5" s="22"/>
      <c r="I5" s="106"/>
      <c r="J5" s="22"/>
      <c r="K5" s="24"/>
    </row>
    <row r="6" spans="1:70" ht="13.2" x14ac:dyDescent="0.3">
      <c r="B6" s="21"/>
      <c r="C6" s="22"/>
      <c r="D6" s="30" t="s">
        <v>16</v>
      </c>
      <c r="E6" s="22"/>
      <c r="F6" s="22"/>
      <c r="G6" s="22"/>
      <c r="H6" s="22"/>
      <c r="I6" s="106"/>
      <c r="J6" s="22"/>
      <c r="K6" s="24"/>
    </row>
    <row r="7" spans="1:70" ht="22.5" customHeight="1" x14ac:dyDescent="0.3">
      <c r="B7" s="21"/>
      <c r="C7" s="22"/>
      <c r="D7" s="22"/>
      <c r="E7" s="383" t="str">
        <f>'Rekapitulace stavby'!K6</f>
        <v>Zpracování PD 2.etapa Starý kopec</v>
      </c>
      <c r="F7" s="347"/>
      <c r="G7" s="347"/>
      <c r="H7" s="347"/>
      <c r="I7" s="106"/>
      <c r="J7" s="22"/>
      <c r="K7" s="24"/>
    </row>
    <row r="8" spans="1:70" s="1" customFormat="1" ht="13.2" x14ac:dyDescent="0.3">
      <c r="B8" s="34"/>
      <c r="C8" s="35"/>
      <c r="D8" s="30" t="s">
        <v>89</v>
      </c>
      <c r="E8" s="35"/>
      <c r="F8" s="35"/>
      <c r="G8" s="35"/>
      <c r="H8" s="35"/>
      <c r="I8" s="107"/>
      <c r="J8" s="35"/>
      <c r="K8" s="38"/>
    </row>
    <row r="9" spans="1:70" s="1" customFormat="1" ht="36.9" customHeight="1" x14ac:dyDescent="0.3">
      <c r="B9" s="34"/>
      <c r="C9" s="35"/>
      <c r="D9" s="35"/>
      <c r="E9" s="384" t="s">
        <v>348</v>
      </c>
      <c r="F9" s="354"/>
      <c r="G9" s="354"/>
      <c r="H9" s="354"/>
      <c r="I9" s="107"/>
      <c r="J9" s="35"/>
      <c r="K9" s="38"/>
    </row>
    <row r="10" spans="1:70" s="1" customFormat="1" x14ac:dyDescent="0.3">
      <c r="B10" s="34"/>
      <c r="C10" s="35"/>
      <c r="D10" s="35"/>
      <c r="E10" s="35"/>
      <c r="F10" s="35"/>
      <c r="G10" s="35"/>
      <c r="H10" s="35"/>
      <c r="I10" s="107"/>
      <c r="J10" s="35"/>
      <c r="K10" s="38"/>
    </row>
    <row r="11" spans="1:70" s="1" customFormat="1" ht="14.4" customHeight="1" x14ac:dyDescent="0.3">
      <c r="B11" s="34"/>
      <c r="C11" s="35"/>
      <c r="D11" s="30" t="s">
        <v>19</v>
      </c>
      <c r="E11" s="35"/>
      <c r="F11" s="28" t="s">
        <v>20</v>
      </c>
      <c r="G11" s="35"/>
      <c r="H11" s="35"/>
      <c r="I11" s="108" t="s">
        <v>21</v>
      </c>
      <c r="J11" s="28" t="s">
        <v>20</v>
      </c>
      <c r="K11" s="38"/>
    </row>
    <row r="12" spans="1:70" s="1" customFormat="1" ht="14.4" customHeight="1" x14ac:dyDescent="0.3">
      <c r="B12" s="34"/>
      <c r="C12" s="35"/>
      <c r="D12" s="30" t="s">
        <v>23</v>
      </c>
      <c r="E12" s="35"/>
      <c r="F12" s="28" t="s">
        <v>24</v>
      </c>
      <c r="G12" s="35"/>
      <c r="H12" s="35"/>
      <c r="I12" s="108" t="s">
        <v>25</v>
      </c>
      <c r="J12" s="109" t="str">
        <f>'Rekapitulace stavby'!AN8</f>
        <v>10.12.2016</v>
      </c>
      <c r="K12" s="38"/>
    </row>
    <row r="13" spans="1:70" s="1" customFormat="1" ht="10.8" customHeight="1" x14ac:dyDescent="0.3">
      <c r="B13" s="34"/>
      <c r="C13" s="35"/>
      <c r="D13" s="35"/>
      <c r="E13" s="35"/>
      <c r="F13" s="35"/>
      <c r="G13" s="35"/>
      <c r="H13" s="35"/>
      <c r="I13" s="107"/>
      <c r="J13" s="35"/>
      <c r="K13" s="38"/>
    </row>
    <row r="14" spans="1:70" s="1" customFormat="1" ht="14.4" customHeight="1" x14ac:dyDescent="0.3">
      <c r="B14" s="34"/>
      <c r="C14" s="35"/>
      <c r="D14" s="30" t="s">
        <v>29</v>
      </c>
      <c r="E14" s="35"/>
      <c r="F14" s="35"/>
      <c r="G14" s="35"/>
      <c r="H14" s="35"/>
      <c r="I14" s="108" t="s">
        <v>30</v>
      </c>
      <c r="J14" s="28" t="s">
        <v>31</v>
      </c>
      <c r="K14" s="38"/>
    </row>
    <row r="15" spans="1:70" s="1" customFormat="1" ht="18" customHeight="1" x14ac:dyDescent="0.3">
      <c r="B15" s="34"/>
      <c r="C15" s="35"/>
      <c r="D15" s="35"/>
      <c r="E15" s="28" t="s">
        <v>32</v>
      </c>
      <c r="F15" s="35"/>
      <c r="G15" s="35"/>
      <c r="H15" s="35"/>
      <c r="I15" s="108" t="s">
        <v>33</v>
      </c>
      <c r="J15" s="28" t="s">
        <v>20</v>
      </c>
      <c r="K15" s="38"/>
    </row>
    <row r="16" spans="1:70" s="1" customFormat="1" ht="6.9" customHeight="1" x14ac:dyDescent="0.3">
      <c r="B16" s="34"/>
      <c r="C16" s="35"/>
      <c r="D16" s="35"/>
      <c r="E16" s="35"/>
      <c r="F16" s="35"/>
      <c r="G16" s="35"/>
      <c r="H16" s="35"/>
      <c r="I16" s="107"/>
      <c r="J16" s="35"/>
      <c r="K16" s="38"/>
    </row>
    <row r="17" spans="2:11" s="1" customFormat="1" ht="14.4" customHeight="1" x14ac:dyDescent="0.3">
      <c r="B17" s="34"/>
      <c r="C17" s="35"/>
      <c r="D17" s="30" t="s">
        <v>34</v>
      </c>
      <c r="E17" s="35"/>
      <c r="F17" s="35"/>
      <c r="G17" s="35"/>
      <c r="H17" s="35"/>
      <c r="I17" s="108" t="s">
        <v>30</v>
      </c>
      <c r="J17" s="28" t="str">
        <f>IF('Rekapitulace stavby'!AN13="Vyplň údaj","",IF('Rekapitulace stavby'!AN13="","",'Rekapitulace stavby'!AN13))</f>
        <v/>
      </c>
      <c r="K17" s="38"/>
    </row>
    <row r="18" spans="2:11" s="1" customFormat="1" ht="18" customHeight="1" x14ac:dyDescent="0.3">
      <c r="B18" s="34"/>
      <c r="C18" s="35"/>
      <c r="D18" s="35"/>
      <c r="E18" s="28" t="str">
        <f>IF('Rekapitulace stavby'!E14="Vyplň údaj","",IF('Rekapitulace stavby'!E14="","",'Rekapitulace stavby'!E14))</f>
        <v/>
      </c>
      <c r="F18" s="35"/>
      <c r="G18" s="35"/>
      <c r="H18" s="35"/>
      <c r="I18" s="108" t="s">
        <v>33</v>
      </c>
      <c r="J18" s="28" t="str">
        <f>IF('Rekapitulace stavby'!AN14="Vyplň údaj","",IF('Rekapitulace stavby'!AN14="","",'Rekapitulace stavby'!AN14))</f>
        <v/>
      </c>
      <c r="K18" s="38"/>
    </row>
    <row r="19" spans="2:11" s="1" customFormat="1" ht="6.9" customHeight="1" x14ac:dyDescent="0.3">
      <c r="B19" s="34"/>
      <c r="C19" s="35"/>
      <c r="D19" s="35"/>
      <c r="E19" s="35"/>
      <c r="F19" s="35"/>
      <c r="G19" s="35"/>
      <c r="H19" s="35"/>
      <c r="I19" s="107"/>
      <c r="J19" s="35"/>
      <c r="K19" s="38"/>
    </row>
    <row r="20" spans="2:11" s="1" customFormat="1" ht="14.4" customHeight="1" x14ac:dyDescent="0.3">
      <c r="B20" s="34"/>
      <c r="C20" s="35"/>
      <c r="D20" s="30" t="s">
        <v>36</v>
      </c>
      <c r="E20" s="35"/>
      <c r="F20" s="35"/>
      <c r="G20" s="35"/>
      <c r="H20" s="35"/>
      <c r="I20" s="108" t="s">
        <v>30</v>
      </c>
      <c r="J20" s="28" t="s">
        <v>37</v>
      </c>
      <c r="K20" s="38"/>
    </row>
    <row r="21" spans="2:11" s="1" customFormat="1" ht="18" customHeight="1" x14ac:dyDescent="0.3">
      <c r="B21" s="34"/>
      <c r="C21" s="35"/>
      <c r="D21" s="35"/>
      <c r="E21" s="28" t="s">
        <v>39</v>
      </c>
      <c r="F21" s="35"/>
      <c r="G21" s="35"/>
      <c r="H21" s="35"/>
      <c r="I21" s="108" t="s">
        <v>33</v>
      </c>
      <c r="J21" s="28" t="s">
        <v>20</v>
      </c>
      <c r="K21" s="38"/>
    </row>
    <row r="22" spans="2:11" s="1" customFormat="1" ht="6.9" customHeight="1" x14ac:dyDescent="0.3">
      <c r="B22" s="34"/>
      <c r="C22" s="35"/>
      <c r="D22" s="35"/>
      <c r="E22" s="35"/>
      <c r="F22" s="35"/>
      <c r="G22" s="35"/>
      <c r="H22" s="35"/>
      <c r="I22" s="107"/>
      <c r="J22" s="35"/>
      <c r="K22" s="38"/>
    </row>
    <row r="23" spans="2:11" s="1" customFormat="1" ht="14.4" customHeight="1" x14ac:dyDescent="0.3">
      <c r="B23" s="34"/>
      <c r="C23" s="35"/>
      <c r="D23" s="30" t="s">
        <v>40</v>
      </c>
      <c r="E23" s="35"/>
      <c r="F23" s="35"/>
      <c r="G23" s="35"/>
      <c r="H23" s="35"/>
      <c r="I23" s="107"/>
      <c r="J23" s="35"/>
      <c r="K23" s="38"/>
    </row>
    <row r="24" spans="2:11" s="6" customFormat="1" ht="22.5" customHeight="1" x14ac:dyDescent="0.3">
      <c r="B24" s="110"/>
      <c r="C24" s="111"/>
      <c r="D24" s="111"/>
      <c r="E24" s="350" t="s">
        <v>20</v>
      </c>
      <c r="F24" s="385"/>
      <c r="G24" s="385"/>
      <c r="H24" s="385"/>
      <c r="I24" s="112"/>
      <c r="J24" s="111"/>
      <c r="K24" s="113"/>
    </row>
    <row r="25" spans="2:11" s="1" customFormat="1" ht="6.9" customHeight="1" x14ac:dyDescent="0.3">
      <c r="B25" s="34"/>
      <c r="C25" s="35"/>
      <c r="D25" s="35"/>
      <c r="E25" s="35"/>
      <c r="F25" s="35"/>
      <c r="G25" s="35"/>
      <c r="H25" s="35"/>
      <c r="I25" s="107"/>
      <c r="J25" s="35"/>
      <c r="K25" s="38"/>
    </row>
    <row r="26" spans="2:11" s="1" customFormat="1" ht="6.9" customHeight="1" x14ac:dyDescent="0.3">
      <c r="B26" s="34"/>
      <c r="C26" s="35"/>
      <c r="D26" s="79"/>
      <c r="E26" s="79"/>
      <c r="F26" s="79"/>
      <c r="G26" s="79"/>
      <c r="H26" s="79"/>
      <c r="I26" s="114"/>
      <c r="J26" s="79"/>
      <c r="K26" s="115"/>
    </row>
    <row r="27" spans="2:11" s="1" customFormat="1" ht="25.35" customHeight="1" x14ac:dyDescent="0.3">
      <c r="B27" s="34"/>
      <c r="C27" s="35"/>
      <c r="D27" s="116" t="s">
        <v>41</v>
      </c>
      <c r="E27" s="35"/>
      <c r="F27" s="35"/>
      <c r="G27" s="35"/>
      <c r="H27" s="35"/>
      <c r="I27" s="107"/>
      <c r="J27" s="117">
        <f>ROUND(J83,2)</f>
        <v>0</v>
      </c>
      <c r="K27" s="38"/>
    </row>
    <row r="28" spans="2:11" s="1" customFormat="1" ht="6.9" customHeight="1" x14ac:dyDescent="0.3">
      <c r="B28" s="34"/>
      <c r="C28" s="35"/>
      <c r="D28" s="79"/>
      <c r="E28" s="79"/>
      <c r="F28" s="79"/>
      <c r="G28" s="79"/>
      <c r="H28" s="79"/>
      <c r="I28" s="114"/>
      <c r="J28" s="79"/>
      <c r="K28" s="115"/>
    </row>
    <row r="29" spans="2:11" s="1" customFormat="1" ht="14.4" customHeight="1" x14ac:dyDescent="0.3">
      <c r="B29" s="34"/>
      <c r="C29" s="35"/>
      <c r="D29" s="35"/>
      <c r="E29" s="35"/>
      <c r="F29" s="39" t="s">
        <v>43</v>
      </c>
      <c r="G29" s="35"/>
      <c r="H29" s="35"/>
      <c r="I29" s="118" t="s">
        <v>42</v>
      </c>
      <c r="J29" s="39" t="s">
        <v>44</v>
      </c>
      <c r="K29" s="38"/>
    </row>
    <row r="30" spans="2:11" s="1" customFormat="1" ht="14.4" customHeight="1" x14ac:dyDescent="0.3">
      <c r="B30" s="34"/>
      <c r="C30" s="35"/>
      <c r="D30" s="42" t="s">
        <v>45</v>
      </c>
      <c r="E30" s="42" t="s">
        <v>46</v>
      </c>
      <c r="F30" s="119">
        <f>ROUND(SUM(BE83:BE130), 2)</f>
        <v>0</v>
      </c>
      <c r="G30" s="35"/>
      <c r="H30" s="35"/>
      <c r="I30" s="120">
        <v>0.21</v>
      </c>
      <c r="J30" s="119">
        <f>ROUND(ROUND((SUM(BE83:BE130)), 2)*I30, 2)</f>
        <v>0</v>
      </c>
      <c r="K30" s="38"/>
    </row>
    <row r="31" spans="2:11" s="1" customFormat="1" ht="14.4" customHeight="1" x14ac:dyDescent="0.3">
      <c r="B31" s="34"/>
      <c r="C31" s="35"/>
      <c r="D31" s="35"/>
      <c r="E31" s="42" t="s">
        <v>47</v>
      </c>
      <c r="F31" s="119">
        <f>ROUND(SUM(BF83:BF130), 2)</f>
        <v>0</v>
      </c>
      <c r="G31" s="35"/>
      <c r="H31" s="35"/>
      <c r="I31" s="120">
        <v>0.15</v>
      </c>
      <c r="J31" s="119">
        <f>ROUND(ROUND((SUM(BF83:BF130)), 2)*I31, 2)</f>
        <v>0</v>
      </c>
      <c r="K31" s="38"/>
    </row>
    <row r="32" spans="2:11" s="1" customFormat="1" ht="14.4" hidden="1" customHeight="1" x14ac:dyDescent="0.3">
      <c r="B32" s="34"/>
      <c r="C32" s="35"/>
      <c r="D32" s="35"/>
      <c r="E32" s="42" t="s">
        <v>48</v>
      </c>
      <c r="F32" s="119">
        <f>ROUND(SUM(BG83:BG130), 2)</f>
        <v>0</v>
      </c>
      <c r="G32" s="35"/>
      <c r="H32" s="35"/>
      <c r="I32" s="120">
        <v>0.21</v>
      </c>
      <c r="J32" s="119">
        <v>0</v>
      </c>
      <c r="K32" s="38"/>
    </row>
    <row r="33" spans="2:11" s="1" customFormat="1" ht="14.4" hidden="1" customHeight="1" x14ac:dyDescent="0.3">
      <c r="B33" s="34"/>
      <c r="C33" s="35"/>
      <c r="D33" s="35"/>
      <c r="E33" s="42" t="s">
        <v>49</v>
      </c>
      <c r="F33" s="119">
        <f>ROUND(SUM(BH83:BH130), 2)</f>
        <v>0</v>
      </c>
      <c r="G33" s="35"/>
      <c r="H33" s="35"/>
      <c r="I33" s="120">
        <v>0.15</v>
      </c>
      <c r="J33" s="119">
        <v>0</v>
      </c>
      <c r="K33" s="38"/>
    </row>
    <row r="34" spans="2:11" s="1" customFormat="1" ht="14.4" hidden="1" customHeight="1" x14ac:dyDescent="0.3">
      <c r="B34" s="34"/>
      <c r="C34" s="35"/>
      <c r="D34" s="35"/>
      <c r="E34" s="42" t="s">
        <v>50</v>
      </c>
      <c r="F34" s="119">
        <f>ROUND(SUM(BI83:BI130), 2)</f>
        <v>0</v>
      </c>
      <c r="G34" s="35"/>
      <c r="H34" s="35"/>
      <c r="I34" s="120">
        <v>0</v>
      </c>
      <c r="J34" s="119">
        <v>0</v>
      </c>
      <c r="K34" s="38"/>
    </row>
    <row r="35" spans="2:11" s="1" customFormat="1" ht="6.9" customHeight="1" x14ac:dyDescent="0.3">
      <c r="B35" s="34"/>
      <c r="C35" s="35"/>
      <c r="D35" s="35"/>
      <c r="E35" s="35"/>
      <c r="F35" s="35"/>
      <c r="G35" s="35"/>
      <c r="H35" s="35"/>
      <c r="I35" s="107"/>
      <c r="J35" s="35"/>
      <c r="K35" s="38"/>
    </row>
    <row r="36" spans="2:11" s="1" customFormat="1" ht="25.35" customHeight="1" x14ac:dyDescent="0.3">
      <c r="B36" s="34"/>
      <c r="C36" s="121"/>
      <c r="D36" s="122" t="s">
        <v>51</v>
      </c>
      <c r="E36" s="73"/>
      <c r="F36" s="73"/>
      <c r="G36" s="123" t="s">
        <v>52</v>
      </c>
      <c r="H36" s="124" t="s">
        <v>53</v>
      </c>
      <c r="I36" s="125"/>
      <c r="J36" s="126">
        <f>SUM(J27:J34)</f>
        <v>0</v>
      </c>
      <c r="K36" s="127"/>
    </row>
    <row r="37" spans="2:11" s="1" customFormat="1" ht="14.4" customHeight="1" x14ac:dyDescent="0.3">
      <c r="B37" s="49"/>
      <c r="C37" s="50"/>
      <c r="D37" s="50"/>
      <c r="E37" s="50"/>
      <c r="F37" s="50"/>
      <c r="G37" s="50"/>
      <c r="H37" s="50"/>
      <c r="I37" s="128"/>
      <c r="J37" s="50"/>
      <c r="K37" s="51"/>
    </row>
    <row r="41" spans="2:11" s="1" customFormat="1" ht="6.9" customHeight="1" x14ac:dyDescent="0.3">
      <c r="B41" s="129"/>
      <c r="C41" s="130"/>
      <c r="D41" s="130"/>
      <c r="E41" s="130"/>
      <c r="F41" s="130"/>
      <c r="G41" s="130"/>
      <c r="H41" s="130"/>
      <c r="I41" s="131"/>
      <c r="J41" s="130"/>
      <c r="K41" s="132"/>
    </row>
    <row r="42" spans="2:11" s="1" customFormat="1" ht="36.9" customHeight="1" x14ac:dyDescent="0.3">
      <c r="B42" s="34"/>
      <c r="C42" s="23" t="s">
        <v>91</v>
      </c>
      <c r="D42" s="35"/>
      <c r="E42" s="35"/>
      <c r="F42" s="35"/>
      <c r="G42" s="35"/>
      <c r="H42" s="35"/>
      <c r="I42" s="107"/>
      <c r="J42" s="35"/>
      <c r="K42" s="38"/>
    </row>
    <row r="43" spans="2:11" s="1" customFormat="1" ht="6.9" customHeight="1" x14ac:dyDescent="0.3">
      <c r="B43" s="34"/>
      <c r="C43" s="35"/>
      <c r="D43" s="35"/>
      <c r="E43" s="35"/>
      <c r="F43" s="35"/>
      <c r="G43" s="35"/>
      <c r="H43" s="35"/>
      <c r="I43" s="107"/>
      <c r="J43" s="35"/>
      <c r="K43" s="38"/>
    </row>
    <row r="44" spans="2:11" s="1" customFormat="1" ht="14.4" customHeight="1" x14ac:dyDescent="0.3">
      <c r="B44" s="34"/>
      <c r="C44" s="30" t="s">
        <v>16</v>
      </c>
      <c r="D44" s="35"/>
      <c r="E44" s="35"/>
      <c r="F44" s="35"/>
      <c r="G44" s="35"/>
      <c r="H44" s="35"/>
      <c r="I44" s="107"/>
      <c r="J44" s="35"/>
      <c r="K44" s="38"/>
    </row>
    <row r="45" spans="2:11" s="1" customFormat="1" ht="22.5" customHeight="1" x14ac:dyDescent="0.3">
      <c r="B45" s="34"/>
      <c r="C45" s="35"/>
      <c r="D45" s="35"/>
      <c r="E45" s="383" t="str">
        <f>E7</f>
        <v>Zpracování PD 2.etapa Starý kopec</v>
      </c>
      <c r="F45" s="354"/>
      <c r="G45" s="354"/>
      <c r="H45" s="354"/>
      <c r="I45" s="107"/>
      <c r="J45" s="35"/>
      <c r="K45" s="38"/>
    </row>
    <row r="46" spans="2:11" s="1" customFormat="1" ht="14.4" customHeight="1" x14ac:dyDescent="0.3">
      <c r="B46" s="34"/>
      <c r="C46" s="30" t="s">
        <v>89</v>
      </c>
      <c r="D46" s="35"/>
      <c r="E46" s="35"/>
      <c r="F46" s="35"/>
      <c r="G46" s="35"/>
      <c r="H46" s="35"/>
      <c r="I46" s="107"/>
      <c r="J46" s="35"/>
      <c r="K46" s="38"/>
    </row>
    <row r="47" spans="2:11" s="1" customFormat="1" ht="23.25" customHeight="1" x14ac:dyDescent="0.3">
      <c r="B47" s="34"/>
      <c r="C47" s="35"/>
      <c r="D47" s="35"/>
      <c r="E47" s="384" t="str">
        <f>E9</f>
        <v>2 - Část 2 - mimo pozemek č. 114</v>
      </c>
      <c r="F47" s="354"/>
      <c r="G47" s="354"/>
      <c r="H47" s="354"/>
      <c r="I47" s="107"/>
      <c r="J47" s="35"/>
      <c r="K47" s="38"/>
    </row>
    <row r="48" spans="2:11" s="1" customFormat="1" ht="6.9" customHeight="1" x14ac:dyDescent="0.3">
      <c r="B48" s="34"/>
      <c r="C48" s="35"/>
      <c r="D48" s="35"/>
      <c r="E48" s="35"/>
      <c r="F48" s="35"/>
      <c r="G48" s="35"/>
      <c r="H48" s="35"/>
      <c r="I48" s="107"/>
      <c r="J48" s="35"/>
      <c r="K48" s="38"/>
    </row>
    <row r="49" spans="2:47" s="1" customFormat="1" ht="18" customHeight="1" x14ac:dyDescent="0.3">
      <c r="B49" s="34"/>
      <c r="C49" s="30" t="s">
        <v>23</v>
      </c>
      <c r="D49" s="35"/>
      <c r="E49" s="35"/>
      <c r="F49" s="28" t="str">
        <f>F12</f>
        <v>Děhylov</v>
      </c>
      <c r="G49" s="35"/>
      <c r="H49" s="35"/>
      <c r="I49" s="108" t="s">
        <v>25</v>
      </c>
      <c r="J49" s="109" t="str">
        <f>IF(J12="","",J12)</f>
        <v>10.12.2016</v>
      </c>
      <c r="K49" s="38"/>
    </row>
    <row r="50" spans="2:47" s="1" customFormat="1" ht="6.9" customHeight="1" x14ac:dyDescent="0.3">
      <c r="B50" s="34"/>
      <c r="C50" s="35"/>
      <c r="D50" s="35"/>
      <c r="E50" s="35"/>
      <c r="F50" s="35"/>
      <c r="G50" s="35"/>
      <c r="H50" s="35"/>
      <c r="I50" s="107"/>
      <c r="J50" s="35"/>
      <c r="K50" s="38"/>
    </row>
    <row r="51" spans="2:47" s="1" customFormat="1" ht="13.2" x14ac:dyDescent="0.3">
      <c r="B51" s="34"/>
      <c r="C51" s="30" t="s">
        <v>29</v>
      </c>
      <c r="D51" s="35"/>
      <c r="E51" s="35"/>
      <c r="F51" s="28" t="str">
        <f>E15</f>
        <v>Obec Děhylov</v>
      </c>
      <c r="G51" s="35"/>
      <c r="H51" s="35"/>
      <c r="I51" s="108" t="s">
        <v>36</v>
      </c>
      <c r="J51" s="28" t="str">
        <f>E21</f>
        <v>Ing. Miroslav Knápek</v>
      </c>
      <c r="K51" s="38"/>
    </row>
    <row r="52" spans="2:47" s="1" customFormat="1" ht="14.4" customHeight="1" x14ac:dyDescent="0.3">
      <c r="B52" s="34"/>
      <c r="C52" s="30" t="s">
        <v>34</v>
      </c>
      <c r="D52" s="35"/>
      <c r="E52" s="35"/>
      <c r="F52" s="28" t="str">
        <f>IF(E18="","",E18)</f>
        <v/>
      </c>
      <c r="G52" s="35"/>
      <c r="H52" s="35"/>
      <c r="I52" s="107"/>
      <c r="J52" s="35"/>
      <c r="K52" s="38"/>
    </row>
    <row r="53" spans="2:47" s="1" customFormat="1" ht="10.35" customHeight="1" x14ac:dyDescent="0.3">
      <c r="B53" s="34"/>
      <c r="C53" s="35"/>
      <c r="D53" s="35"/>
      <c r="E53" s="35"/>
      <c r="F53" s="35"/>
      <c r="G53" s="35"/>
      <c r="H53" s="35"/>
      <c r="I53" s="107"/>
      <c r="J53" s="35"/>
      <c r="K53" s="38"/>
    </row>
    <row r="54" spans="2:47" s="1" customFormat="1" ht="29.25" customHeight="1" x14ac:dyDescent="0.3">
      <c r="B54" s="34"/>
      <c r="C54" s="133" t="s">
        <v>92</v>
      </c>
      <c r="D54" s="121"/>
      <c r="E54" s="121"/>
      <c r="F54" s="121"/>
      <c r="G54" s="121"/>
      <c r="H54" s="121"/>
      <c r="I54" s="134"/>
      <c r="J54" s="135" t="s">
        <v>93</v>
      </c>
      <c r="K54" s="136"/>
    </row>
    <row r="55" spans="2:47" s="1" customFormat="1" ht="10.35" customHeight="1" x14ac:dyDescent="0.3">
      <c r="B55" s="34"/>
      <c r="C55" s="35"/>
      <c r="D55" s="35"/>
      <c r="E55" s="35"/>
      <c r="F55" s="35"/>
      <c r="G55" s="35"/>
      <c r="H55" s="35"/>
      <c r="I55" s="107"/>
      <c r="J55" s="35"/>
      <c r="K55" s="38"/>
    </row>
    <row r="56" spans="2:47" s="1" customFormat="1" ht="29.25" customHeight="1" x14ac:dyDescent="0.3">
      <c r="B56" s="34"/>
      <c r="C56" s="137" t="s">
        <v>94</v>
      </c>
      <c r="D56" s="35"/>
      <c r="E56" s="35"/>
      <c r="F56" s="35"/>
      <c r="G56" s="35"/>
      <c r="H56" s="35"/>
      <c r="I56" s="107"/>
      <c r="J56" s="117">
        <f>J83</f>
        <v>0</v>
      </c>
      <c r="K56" s="38"/>
      <c r="AU56" s="17" t="s">
        <v>95</v>
      </c>
    </row>
    <row r="57" spans="2:47" s="7" customFormat="1" ht="24.9" customHeight="1" x14ac:dyDescent="0.3">
      <c r="B57" s="138"/>
      <c r="C57" s="139"/>
      <c r="D57" s="140" t="s">
        <v>159</v>
      </c>
      <c r="E57" s="141"/>
      <c r="F57" s="141"/>
      <c r="G57" s="141"/>
      <c r="H57" s="141"/>
      <c r="I57" s="142"/>
      <c r="J57" s="143">
        <f>J84</f>
        <v>0</v>
      </c>
      <c r="K57" s="144"/>
    </row>
    <row r="58" spans="2:47" s="10" customFormat="1" ht="19.95" customHeight="1" x14ac:dyDescent="0.3">
      <c r="B58" s="192"/>
      <c r="C58" s="193"/>
      <c r="D58" s="194" t="s">
        <v>160</v>
      </c>
      <c r="E58" s="195"/>
      <c r="F58" s="195"/>
      <c r="G58" s="195"/>
      <c r="H58" s="195"/>
      <c r="I58" s="196"/>
      <c r="J58" s="197">
        <f>J85</f>
        <v>0</v>
      </c>
      <c r="K58" s="198"/>
    </row>
    <row r="59" spans="2:47" s="10" customFormat="1" ht="19.95" customHeight="1" x14ac:dyDescent="0.3">
      <c r="B59" s="192"/>
      <c r="C59" s="193"/>
      <c r="D59" s="194" t="s">
        <v>161</v>
      </c>
      <c r="E59" s="195"/>
      <c r="F59" s="195"/>
      <c r="G59" s="195"/>
      <c r="H59" s="195"/>
      <c r="I59" s="196"/>
      <c r="J59" s="197">
        <f>J93</f>
        <v>0</v>
      </c>
      <c r="K59" s="198"/>
    </row>
    <row r="60" spans="2:47" s="10" customFormat="1" ht="19.95" customHeight="1" x14ac:dyDescent="0.3">
      <c r="B60" s="192"/>
      <c r="C60" s="193"/>
      <c r="D60" s="194" t="s">
        <v>162</v>
      </c>
      <c r="E60" s="195"/>
      <c r="F60" s="195"/>
      <c r="G60" s="195"/>
      <c r="H60" s="195"/>
      <c r="I60" s="196"/>
      <c r="J60" s="197">
        <f>J102</f>
        <v>0</v>
      </c>
      <c r="K60" s="198"/>
    </row>
    <row r="61" spans="2:47" s="10" customFormat="1" ht="19.95" customHeight="1" x14ac:dyDescent="0.3">
      <c r="B61" s="192"/>
      <c r="C61" s="193"/>
      <c r="D61" s="194" t="s">
        <v>163</v>
      </c>
      <c r="E61" s="195"/>
      <c r="F61" s="195"/>
      <c r="G61" s="195"/>
      <c r="H61" s="195"/>
      <c r="I61" s="196"/>
      <c r="J61" s="197">
        <f>J104</f>
        <v>0</v>
      </c>
      <c r="K61" s="198"/>
    </row>
    <row r="62" spans="2:47" s="10" customFormat="1" ht="19.95" customHeight="1" x14ac:dyDescent="0.3">
      <c r="B62" s="192"/>
      <c r="C62" s="193"/>
      <c r="D62" s="194" t="s">
        <v>164</v>
      </c>
      <c r="E62" s="195"/>
      <c r="F62" s="195"/>
      <c r="G62" s="195"/>
      <c r="H62" s="195"/>
      <c r="I62" s="196"/>
      <c r="J62" s="197">
        <f>J110</f>
        <v>0</v>
      </c>
      <c r="K62" s="198"/>
    </row>
    <row r="63" spans="2:47" s="10" customFormat="1" ht="19.95" customHeight="1" x14ac:dyDescent="0.3">
      <c r="B63" s="192"/>
      <c r="C63" s="193"/>
      <c r="D63" s="194" t="s">
        <v>165</v>
      </c>
      <c r="E63" s="195"/>
      <c r="F63" s="195"/>
      <c r="G63" s="195"/>
      <c r="H63" s="195"/>
      <c r="I63" s="196"/>
      <c r="J63" s="197">
        <f>J129</f>
        <v>0</v>
      </c>
      <c r="K63" s="198"/>
    </row>
    <row r="64" spans="2:47" s="1" customFormat="1" ht="21.75" customHeight="1" x14ac:dyDescent="0.3">
      <c r="B64" s="34"/>
      <c r="C64" s="35"/>
      <c r="D64" s="35"/>
      <c r="E64" s="35"/>
      <c r="F64" s="35"/>
      <c r="G64" s="35"/>
      <c r="H64" s="35"/>
      <c r="I64" s="107"/>
      <c r="J64" s="35"/>
      <c r="K64" s="38"/>
    </row>
    <row r="65" spans="2:12" s="1" customFormat="1" ht="6.9" customHeight="1" x14ac:dyDescent="0.3">
      <c r="B65" s="49"/>
      <c r="C65" s="50"/>
      <c r="D65" s="50"/>
      <c r="E65" s="50"/>
      <c r="F65" s="50"/>
      <c r="G65" s="50"/>
      <c r="H65" s="50"/>
      <c r="I65" s="128"/>
      <c r="J65" s="50"/>
      <c r="K65" s="51"/>
    </row>
    <row r="69" spans="2:12" s="1" customFormat="1" ht="6.9" customHeight="1" x14ac:dyDescent="0.3">
      <c r="B69" s="52"/>
      <c r="C69" s="53"/>
      <c r="D69" s="53"/>
      <c r="E69" s="53"/>
      <c r="F69" s="53"/>
      <c r="G69" s="53"/>
      <c r="H69" s="53"/>
      <c r="I69" s="131"/>
      <c r="J69" s="53"/>
      <c r="K69" s="53"/>
      <c r="L69" s="54"/>
    </row>
    <row r="70" spans="2:12" s="1" customFormat="1" ht="36.9" customHeight="1" x14ac:dyDescent="0.3">
      <c r="B70" s="34"/>
      <c r="C70" s="55" t="s">
        <v>98</v>
      </c>
      <c r="D70" s="56"/>
      <c r="E70" s="56"/>
      <c r="F70" s="56"/>
      <c r="G70" s="56"/>
      <c r="H70" s="56"/>
      <c r="I70" s="145"/>
      <c r="J70" s="56"/>
      <c r="K70" s="56"/>
      <c r="L70" s="54"/>
    </row>
    <row r="71" spans="2:12" s="1" customFormat="1" ht="6.9" customHeight="1" x14ac:dyDescent="0.3">
      <c r="B71" s="34"/>
      <c r="C71" s="56"/>
      <c r="D71" s="56"/>
      <c r="E71" s="56"/>
      <c r="F71" s="56"/>
      <c r="G71" s="56"/>
      <c r="H71" s="56"/>
      <c r="I71" s="145"/>
      <c r="J71" s="56"/>
      <c r="K71" s="56"/>
      <c r="L71" s="54"/>
    </row>
    <row r="72" spans="2:12" s="1" customFormat="1" ht="14.4" customHeight="1" x14ac:dyDescent="0.3">
      <c r="B72" s="34"/>
      <c r="C72" s="58" t="s">
        <v>16</v>
      </c>
      <c r="D72" s="56"/>
      <c r="E72" s="56"/>
      <c r="F72" s="56"/>
      <c r="G72" s="56"/>
      <c r="H72" s="56"/>
      <c r="I72" s="145"/>
      <c r="J72" s="56"/>
      <c r="K72" s="56"/>
      <c r="L72" s="54"/>
    </row>
    <row r="73" spans="2:12" s="1" customFormat="1" ht="22.5" customHeight="1" x14ac:dyDescent="0.3">
      <c r="B73" s="34"/>
      <c r="C73" s="56"/>
      <c r="D73" s="56"/>
      <c r="E73" s="381" t="str">
        <f>E7</f>
        <v>Zpracování PD 2.etapa Starý kopec</v>
      </c>
      <c r="F73" s="363"/>
      <c r="G73" s="363"/>
      <c r="H73" s="363"/>
      <c r="I73" s="145"/>
      <c r="J73" s="56"/>
      <c r="K73" s="56"/>
      <c r="L73" s="54"/>
    </row>
    <row r="74" spans="2:12" s="1" customFormat="1" ht="14.4" customHeight="1" x14ac:dyDescent="0.3">
      <c r="B74" s="34"/>
      <c r="C74" s="58" t="s">
        <v>89</v>
      </c>
      <c r="D74" s="56"/>
      <c r="E74" s="56"/>
      <c r="F74" s="56"/>
      <c r="G74" s="56"/>
      <c r="H74" s="56"/>
      <c r="I74" s="145"/>
      <c r="J74" s="56"/>
      <c r="K74" s="56"/>
      <c r="L74" s="54"/>
    </row>
    <row r="75" spans="2:12" s="1" customFormat="1" ht="23.25" customHeight="1" x14ac:dyDescent="0.3">
      <c r="B75" s="34"/>
      <c r="C75" s="56"/>
      <c r="D75" s="56"/>
      <c r="E75" s="379" t="str">
        <f>E9</f>
        <v>2 - Část 2 - mimo pozemek č. 114</v>
      </c>
      <c r="F75" s="363"/>
      <c r="G75" s="363"/>
      <c r="H75" s="363"/>
      <c r="I75" s="145"/>
      <c r="J75" s="56"/>
      <c r="K75" s="56"/>
      <c r="L75" s="54"/>
    </row>
    <row r="76" spans="2:12" s="1" customFormat="1" ht="6.9" customHeight="1" x14ac:dyDescent="0.3">
      <c r="B76" s="34"/>
      <c r="C76" s="56"/>
      <c r="D76" s="56"/>
      <c r="E76" s="56"/>
      <c r="F76" s="56"/>
      <c r="G76" s="56"/>
      <c r="H76" s="56"/>
      <c r="I76" s="145"/>
      <c r="J76" s="56"/>
      <c r="K76" s="56"/>
      <c r="L76" s="54"/>
    </row>
    <row r="77" spans="2:12" s="1" customFormat="1" ht="18" customHeight="1" x14ac:dyDescent="0.3">
      <c r="B77" s="34"/>
      <c r="C77" s="58" t="s">
        <v>23</v>
      </c>
      <c r="D77" s="56"/>
      <c r="E77" s="56"/>
      <c r="F77" s="146" t="str">
        <f>F12</f>
        <v>Děhylov</v>
      </c>
      <c r="G77" s="56"/>
      <c r="H77" s="56"/>
      <c r="I77" s="147" t="s">
        <v>25</v>
      </c>
      <c r="J77" s="66" t="str">
        <f>IF(J12="","",J12)</f>
        <v>10.12.2016</v>
      </c>
      <c r="K77" s="56"/>
      <c r="L77" s="54"/>
    </row>
    <row r="78" spans="2:12" s="1" customFormat="1" ht="6.9" customHeight="1" x14ac:dyDescent="0.3">
      <c r="B78" s="34"/>
      <c r="C78" s="56"/>
      <c r="D78" s="56"/>
      <c r="E78" s="56"/>
      <c r="F78" s="56"/>
      <c r="G78" s="56"/>
      <c r="H78" s="56"/>
      <c r="I78" s="145"/>
      <c r="J78" s="56"/>
      <c r="K78" s="56"/>
      <c r="L78" s="54"/>
    </row>
    <row r="79" spans="2:12" s="1" customFormat="1" ht="13.2" x14ac:dyDescent="0.3">
      <c r="B79" s="34"/>
      <c r="C79" s="58" t="s">
        <v>29</v>
      </c>
      <c r="D79" s="56"/>
      <c r="E79" s="56"/>
      <c r="F79" s="146" t="str">
        <f>E15</f>
        <v>Obec Děhylov</v>
      </c>
      <c r="G79" s="56"/>
      <c r="H79" s="56"/>
      <c r="I79" s="147" t="s">
        <v>36</v>
      </c>
      <c r="J79" s="146" t="str">
        <f>E21</f>
        <v>Ing. Miroslav Knápek</v>
      </c>
      <c r="K79" s="56"/>
      <c r="L79" s="54"/>
    </row>
    <row r="80" spans="2:12" s="1" customFormat="1" ht="14.4" customHeight="1" x14ac:dyDescent="0.3">
      <c r="B80" s="34"/>
      <c r="C80" s="58" t="s">
        <v>34</v>
      </c>
      <c r="D80" s="56"/>
      <c r="E80" s="56"/>
      <c r="F80" s="146" t="str">
        <f>IF(E18="","",E18)</f>
        <v/>
      </c>
      <c r="G80" s="56"/>
      <c r="H80" s="56"/>
      <c r="I80" s="145"/>
      <c r="J80" s="56"/>
      <c r="K80" s="56"/>
      <c r="L80" s="54"/>
    </row>
    <row r="81" spans="2:65" s="1" customFormat="1" ht="10.35" customHeight="1" x14ac:dyDescent="0.3">
      <c r="B81" s="34"/>
      <c r="C81" s="56"/>
      <c r="D81" s="56"/>
      <c r="E81" s="56"/>
      <c r="F81" s="56"/>
      <c r="G81" s="56"/>
      <c r="H81" s="56"/>
      <c r="I81" s="145"/>
      <c r="J81" s="56"/>
      <c r="K81" s="56"/>
      <c r="L81" s="54"/>
    </row>
    <row r="82" spans="2:65" s="8" customFormat="1" ht="29.25" customHeight="1" x14ac:dyDescent="0.3">
      <c r="B82" s="148"/>
      <c r="C82" s="149" t="s">
        <v>99</v>
      </c>
      <c r="D82" s="150" t="s">
        <v>60</v>
      </c>
      <c r="E82" s="150" t="s">
        <v>56</v>
      </c>
      <c r="F82" s="150" t="s">
        <v>100</v>
      </c>
      <c r="G82" s="150" t="s">
        <v>101</v>
      </c>
      <c r="H82" s="150" t="s">
        <v>102</v>
      </c>
      <c r="I82" s="151" t="s">
        <v>103</v>
      </c>
      <c r="J82" s="150" t="s">
        <v>93</v>
      </c>
      <c r="K82" s="152" t="s">
        <v>104</v>
      </c>
      <c r="L82" s="153"/>
      <c r="M82" s="75" t="s">
        <v>105</v>
      </c>
      <c r="N82" s="76" t="s">
        <v>45</v>
      </c>
      <c r="O82" s="76" t="s">
        <v>106</v>
      </c>
      <c r="P82" s="76" t="s">
        <v>107</v>
      </c>
      <c r="Q82" s="76" t="s">
        <v>108</v>
      </c>
      <c r="R82" s="76" t="s">
        <v>109</v>
      </c>
      <c r="S82" s="76" t="s">
        <v>110</v>
      </c>
      <c r="T82" s="77" t="s">
        <v>111</v>
      </c>
    </row>
    <row r="83" spans="2:65" s="1" customFormat="1" ht="29.25" customHeight="1" x14ac:dyDescent="0.35">
      <c r="B83" s="34"/>
      <c r="C83" s="81" t="s">
        <v>94</v>
      </c>
      <c r="D83" s="56"/>
      <c r="E83" s="56"/>
      <c r="F83" s="56"/>
      <c r="G83" s="56"/>
      <c r="H83" s="56"/>
      <c r="I83" s="145"/>
      <c r="J83" s="154">
        <f>BK83</f>
        <v>0</v>
      </c>
      <c r="K83" s="56"/>
      <c r="L83" s="54"/>
      <c r="M83" s="78"/>
      <c r="N83" s="79"/>
      <c r="O83" s="79"/>
      <c r="P83" s="155">
        <f>P84</f>
        <v>0</v>
      </c>
      <c r="Q83" s="79"/>
      <c r="R83" s="155">
        <f>R84</f>
        <v>1.98952364</v>
      </c>
      <c r="S83" s="79"/>
      <c r="T83" s="156">
        <f>T84</f>
        <v>3.9950000000000001</v>
      </c>
      <c r="AT83" s="17" t="s">
        <v>74</v>
      </c>
      <c r="AU83" s="17" t="s">
        <v>95</v>
      </c>
      <c r="BK83" s="157">
        <f>BK84</f>
        <v>0</v>
      </c>
    </row>
    <row r="84" spans="2:65" s="9" customFormat="1" ht="37.35" customHeight="1" x14ac:dyDescent="0.35">
      <c r="B84" s="158"/>
      <c r="C84" s="159"/>
      <c r="D84" s="199" t="s">
        <v>74</v>
      </c>
      <c r="E84" s="200" t="s">
        <v>166</v>
      </c>
      <c r="F84" s="200" t="s">
        <v>167</v>
      </c>
      <c r="G84" s="159"/>
      <c r="H84" s="159"/>
      <c r="I84" s="162"/>
      <c r="J84" s="201">
        <f>BK84</f>
        <v>0</v>
      </c>
      <c r="K84" s="159"/>
      <c r="L84" s="164"/>
      <c r="M84" s="165"/>
      <c r="N84" s="166"/>
      <c r="O84" s="166"/>
      <c r="P84" s="167">
        <f>P85+P93+P102+P104+P110+P129</f>
        <v>0</v>
      </c>
      <c r="Q84" s="166"/>
      <c r="R84" s="167">
        <f>R85+R93+R102+R104+R110+R129</f>
        <v>1.98952364</v>
      </c>
      <c r="S84" s="166"/>
      <c r="T84" s="168">
        <f>T85+T93+T102+T104+T110+T129</f>
        <v>3.9950000000000001</v>
      </c>
      <c r="AR84" s="169" t="s">
        <v>22</v>
      </c>
      <c r="AT84" s="170" t="s">
        <v>74</v>
      </c>
      <c r="AU84" s="170" t="s">
        <v>75</v>
      </c>
      <c r="AY84" s="169" t="s">
        <v>115</v>
      </c>
      <c r="BK84" s="171">
        <f>BK85+BK93+BK102+BK104+BK110+BK129</f>
        <v>0</v>
      </c>
    </row>
    <row r="85" spans="2:65" s="9" customFormat="1" ht="19.95" customHeight="1" x14ac:dyDescent="0.35">
      <c r="B85" s="158"/>
      <c r="C85" s="159"/>
      <c r="D85" s="160" t="s">
        <v>74</v>
      </c>
      <c r="E85" s="202" t="s">
        <v>22</v>
      </c>
      <c r="F85" s="202" t="s">
        <v>168</v>
      </c>
      <c r="G85" s="159"/>
      <c r="H85" s="159"/>
      <c r="I85" s="162"/>
      <c r="J85" s="203">
        <f>BK85</f>
        <v>0</v>
      </c>
      <c r="K85" s="159"/>
      <c r="L85" s="164"/>
      <c r="M85" s="165"/>
      <c r="N85" s="166"/>
      <c r="O85" s="166"/>
      <c r="P85" s="167">
        <f>SUM(P86:P92)</f>
        <v>0</v>
      </c>
      <c r="Q85" s="166"/>
      <c r="R85" s="167">
        <f>SUM(R86:R92)</f>
        <v>9.0000000000000008E-4</v>
      </c>
      <c r="S85" s="166"/>
      <c r="T85" s="168">
        <f>SUM(T86:T92)</f>
        <v>3.9950000000000001</v>
      </c>
      <c r="AR85" s="169" t="s">
        <v>22</v>
      </c>
      <c r="AT85" s="170" t="s">
        <v>74</v>
      </c>
      <c r="AU85" s="170" t="s">
        <v>22</v>
      </c>
      <c r="AY85" s="169" t="s">
        <v>115</v>
      </c>
      <c r="BK85" s="171">
        <f>SUM(BK86:BK92)</f>
        <v>0</v>
      </c>
    </row>
    <row r="86" spans="2:65" s="1" customFormat="1" ht="22.5" customHeight="1" x14ac:dyDescent="0.3">
      <c r="B86" s="34"/>
      <c r="C86" s="172" t="s">
        <v>22</v>
      </c>
      <c r="D86" s="172" t="s">
        <v>116</v>
      </c>
      <c r="E86" s="173" t="s">
        <v>169</v>
      </c>
      <c r="F86" s="174" t="s">
        <v>170</v>
      </c>
      <c r="G86" s="175" t="s">
        <v>171</v>
      </c>
      <c r="H86" s="176">
        <v>10</v>
      </c>
      <c r="I86" s="177"/>
      <c r="J86" s="178">
        <f>ROUND(I86*H86,2)</f>
        <v>0</v>
      </c>
      <c r="K86" s="174" t="s">
        <v>120</v>
      </c>
      <c r="L86" s="54"/>
      <c r="M86" s="179" t="s">
        <v>20</v>
      </c>
      <c r="N86" s="180" t="s">
        <v>46</v>
      </c>
      <c r="O86" s="35"/>
      <c r="P86" s="181">
        <f>O86*H86</f>
        <v>0</v>
      </c>
      <c r="Q86" s="181">
        <v>9.0000000000000006E-5</v>
      </c>
      <c r="R86" s="181">
        <f>Q86*H86</f>
        <v>9.0000000000000008E-4</v>
      </c>
      <c r="S86" s="181">
        <v>0.25600000000000001</v>
      </c>
      <c r="T86" s="182">
        <f>S86*H86</f>
        <v>2.56</v>
      </c>
      <c r="AR86" s="17" t="s">
        <v>114</v>
      </c>
      <c r="AT86" s="17" t="s">
        <v>116</v>
      </c>
      <c r="AU86" s="17" t="s">
        <v>82</v>
      </c>
      <c r="AY86" s="17" t="s">
        <v>115</v>
      </c>
      <c r="BE86" s="183">
        <f>IF(N86="základní",J86,0)</f>
        <v>0</v>
      </c>
      <c r="BF86" s="183">
        <f>IF(N86="snížená",J86,0)</f>
        <v>0</v>
      </c>
      <c r="BG86" s="183">
        <f>IF(N86="zákl. přenesená",J86,0)</f>
        <v>0</v>
      </c>
      <c r="BH86" s="183">
        <f>IF(N86="sníž. přenesená",J86,0)</f>
        <v>0</v>
      </c>
      <c r="BI86" s="183">
        <f>IF(N86="nulová",J86,0)</f>
        <v>0</v>
      </c>
      <c r="BJ86" s="17" t="s">
        <v>22</v>
      </c>
      <c r="BK86" s="183">
        <f>ROUND(I86*H86,2)</f>
        <v>0</v>
      </c>
      <c r="BL86" s="17" t="s">
        <v>114</v>
      </c>
      <c r="BM86" s="17" t="s">
        <v>349</v>
      </c>
    </row>
    <row r="87" spans="2:65" s="1" customFormat="1" ht="22.5" customHeight="1" x14ac:dyDescent="0.3">
      <c r="B87" s="34"/>
      <c r="C87" s="172" t="s">
        <v>82</v>
      </c>
      <c r="D87" s="172" t="s">
        <v>116</v>
      </c>
      <c r="E87" s="173" t="s">
        <v>350</v>
      </c>
      <c r="F87" s="174" t="s">
        <v>351</v>
      </c>
      <c r="G87" s="175" t="s">
        <v>272</v>
      </c>
      <c r="H87" s="176">
        <v>7</v>
      </c>
      <c r="I87" s="177"/>
      <c r="J87" s="178">
        <f>ROUND(I87*H87,2)</f>
        <v>0</v>
      </c>
      <c r="K87" s="174" t="s">
        <v>120</v>
      </c>
      <c r="L87" s="54"/>
      <c r="M87" s="179" t="s">
        <v>20</v>
      </c>
      <c r="N87" s="180" t="s">
        <v>46</v>
      </c>
      <c r="O87" s="35"/>
      <c r="P87" s="181">
        <f>O87*H87</f>
        <v>0</v>
      </c>
      <c r="Q87" s="181">
        <v>0</v>
      </c>
      <c r="R87" s="181">
        <f>Q87*H87</f>
        <v>0</v>
      </c>
      <c r="S87" s="181">
        <v>0.20499999999999999</v>
      </c>
      <c r="T87" s="182">
        <f>S87*H87</f>
        <v>1.4349999999999998</v>
      </c>
      <c r="AR87" s="17" t="s">
        <v>114</v>
      </c>
      <c r="AT87" s="17" t="s">
        <v>116</v>
      </c>
      <c r="AU87" s="17" t="s">
        <v>82</v>
      </c>
      <c r="AY87" s="17" t="s">
        <v>115</v>
      </c>
      <c r="BE87" s="183">
        <f>IF(N87="základní",J87,0)</f>
        <v>0</v>
      </c>
      <c r="BF87" s="183">
        <f>IF(N87="snížená",J87,0)</f>
        <v>0</v>
      </c>
      <c r="BG87" s="183">
        <f>IF(N87="zákl. přenesená",J87,0)</f>
        <v>0</v>
      </c>
      <c r="BH87" s="183">
        <f>IF(N87="sníž. přenesená",J87,0)</f>
        <v>0</v>
      </c>
      <c r="BI87" s="183">
        <f>IF(N87="nulová",J87,0)</f>
        <v>0</v>
      </c>
      <c r="BJ87" s="17" t="s">
        <v>22</v>
      </c>
      <c r="BK87" s="183">
        <f>ROUND(I87*H87,2)</f>
        <v>0</v>
      </c>
      <c r="BL87" s="17" t="s">
        <v>114</v>
      </c>
      <c r="BM87" s="17" t="s">
        <v>352</v>
      </c>
    </row>
    <row r="88" spans="2:65" s="11" customFormat="1" x14ac:dyDescent="0.3">
      <c r="B88" s="204"/>
      <c r="C88" s="205"/>
      <c r="D88" s="184" t="s">
        <v>173</v>
      </c>
      <c r="E88" s="206" t="s">
        <v>20</v>
      </c>
      <c r="F88" s="207" t="s">
        <v>353</v>
      </c>
      <c r="G88" s="205"/>
      <c r="H88" s="208">
        <v>7</v>
      </c>
      <c r="I88" s="209"/>
      <c r="J88" s="205"/>
      <c r="K88" s="205"/>
      <c r="L88" s="210"/>
      <c r="M88" s="211"/>
      <c r="N88" s="212"/>
      <c r="O88" s="212"/>
      <c r="P88" s="212"/>
      <c r="Q88" s="212"/>
      <c r="R88" s="212"/>
      <c r="S88" s="212"/>
      <c r="T88" s="213"/>
      <c r="AT88" s="214" t="s">
        <v>173</v>
      </c>
      <c r="AU88" s="214" t="s">
        <v>82</v>
      </c>
      <c r="AV88" s="11" t="s">
        <v>82</v>
      </c>
      <c r="AW88" s="11" t="s">
        <v>38</v>
      </c>
      <c r="AX88" s="11" t="s">
        <v>22</v>
      </c>
      <c r="AY88" s="214" t="s">
        <v>115</v>
      </c>
    </row>
    <row r="89" spans="2:65" s="1" customFormat="1" ht="22.5" customHeight="1" x14ac:dyDescent="0.3">
      <c r="B89" s="34"/>
      <c r="C89" s="172" t="s">
        <v>129</v>
      </c>
      <c r="D89" s="172" t="s">
        <v>116</v>
      </c>
      <c r="E89" s="173" t="s">
        <v>211</v>
      </c>
      <c r="F89" s="174" t="s">
        <v>212</v>
      </c>
      <c r="G89" s="175" t="s">
        <v>171</v>
      </c>
      <c r="H89" s="176">
        <v>16</v>
      </c>
      <c r="I89" s="177"/>
      <c r="J89" s="178">
        <f>ROUND(I89*H89,2)</f>
        <v>0</v>
      </c>
      <c r="K89" s="174" t="s">
        <v>120</v>
      </c>
      <c r="L89" s="54"/>
      <c r="M89" s="179" t="s">
        <v>20</v>
      </c>
      <c r="N89" s="180" t="s">
        <v>46</v>
      </c>
      <c r="O89" s="35"/>
      <c r="P89" s="181">
        <f>O89*H89</f>
        <v>0</v>
      </c>
      <c r="Q89" s="181">
        <v>0</v>
      </c>
      <c r="R89" s="181">
        <f>Q89*H89</f>
        <v>0</v>
      </c>
      <c r="S89" s="181">
        <v>0</v>
      </c>
      <c r="T89" s="182">
        <f>S89*H89</f>
        <v>0</v>
      </c>
      <c r="AR89" s="17" t="s">
        <v>114</v>
      </c>
      <c r="AT89" s="17" t="s">
        <v>116</v>
      </c>
      <c r="AU89" s="17" t="s">
        <v>82</v>
      </c>
      <c r="AY89" s="17" t="s">
        <v>115</v>
      </c>
      <c r="BE89" s="183">
        <f>IF(N89="základní",J89,0)</f>
        <v>0</v>
      </c>
      <c r="BF89" s="183">
        <f>IF(N89="snížená",J89,0)</f>
        <v>0</v>
      </c>
      <c r="BG89" s="183">
        <f>IF(N89="zákl. přenesená",J89,0)</f>
        <v>0</v>
      </c>
      <c r="BH89" s="183">
        <f>IF(N89="sníž. přenesená",J89,0)</f>
        <v>0</v>
      </c>
      <c r="BI89" s="183">
        <f>IF(N89="nulová",J89,0)</f>
        <v>0</v>
      </c>
      <c r="BJ89" s="17" t="s">
        <v>22</v>
      </c>
      <c r="BK89" s="183">
        <f>ROUND(I89*H89,2)</f>
        <v>0</v>
      </c>
      <c r="BL89" s="17" t="s">
        <v>114</v>
      </c>
      <c r="BM89" s="17" t="s">
        <v>354</v>
      </c>
    </row>
    <row r="90" spans="2:65" s="11" customFormat="1" x14ac:dyDescent="0.3">
      <c r="B90" s="204"/>
      <c r="C90" s="205"/>
      <c r="D90" s="186" t="s">
        <v>173</v>
      </c>
      <c r="E90" s="236" t="s">
        <v>20</v>
      </c>
      <c r="F90" s="237" t="s">
        <v>355</v>
      </c>
      <c r="G90" s="205"/>
      <c r="H90" s="238">
        <v>10</v>
      </c>
      <c r="I90" s="209"/>
      <c r="J90" s="205"/>
      <c r="K90" s="205"/>
      <c r="L90" s="210"/>
      <c r="M90" s="211"/>
      <c r="N90" s="212"/>
      <c r="O90" s="212"/>
      <c r="P90" s="212"/>
      <c r="Q90" s="212"/>
      <c r="R90" s="212"/>
      <c r="S90" s="212"/>
      <c r="T90" s="213"/>
      <c r="AT90" s="214" t="s">
        <v>173</v>
      </c>
      <c r="AU90" s="214" t="s">
        <v>82</v>
      </c>
      <c r="AV90" s="11" t="s">
        <v>82</v>
      </c>
      <c r="AW90" s="11" t="s">
        <v>38</v>
      </c>
      <c r="AX90" s="11" t="s">
        <v>75</v>
      </c>
      <c r="AY90" s="214" t="s">
        <v>115</v>
      </c>
    </row>
    <row r="91" spans="2:65" s="11" customFormat="1" x14ac:dyDescent="0.3">
      <c r="B91" s="204"/>
      <c r="C91" s="205"/>
      <c r="D91" s="186" t="s">
        <v>173</v>
      </c>
      <c r="E91" s="236" t="s">
        <v>20</v>
      </c>
      <c r="F91" s="237" t="s">
        <v>356</v>
      </c>
      <c r="G91" s="205"/>
      <c r="H91" s="238">
        <v>6</v>
      </c>
      <c r="I91" s="209"/>
      <c r="J91" s="205"/>
      <c r="K91" s="205"/>
      <c r="L91" s="210"/>
      <c r="M91" s="211"/>
      <c r="N91" s="212"/>
      <c r="O91" s="212"/>
      <c r="P91" s="212"/>
      <c r="Q91" s="212"/>
      <c r="R91" s="212"/>
      <c r="S91" s="212"/>
      <c r="T91" s="213"/>
      <c r="AT91" s="214" t="s">
        <v>173</v>
      </c>
      <c r="AU91" s="214" t="s">
        <v>82</v>
      </c>
      <c r="AV91" s="11" t="s">
        <v>82</v>
      </c>
      <c r="AW91" s="11" t="s">
        <v>38</v>
      </c>
      <c r="AX91" s="11" t="s">
        <v>75</v>
      </c>
      <c r="AY91" s="214" t="s">
        <v>115</v>
      </c>
    </row>
    <row r="92" spans="2:65" s="13" customFormat="1" x14ac:dyDescent="0.3">
      <c r="B92" s="239"/>
      <c r="C92" s="240"/>
      <c r="D92" s="186" t="s">
        <v>173</v>
      </c>
      <c r="E92" s="250" t="s">
        <v>20</v>
      </c>
      <c r="F92" s="251" t="s">
        <v>216</v>
      </c>
      <c r="G92" s="240"/>
      <c r="H92" s="252">
        <v>16</v>
      </c>
      <c r="I92" s="244"/>
      <c r="J92" s="240"/>
      <c r="K92" s="240"/>
      <c r="L92" s="245"/>
      <c r="M92" s="246"/>
      <c r="N92" s="247"/>
      <c r="O92" s="247"/>
      <c r="P92" s="247"/>
      <c r="Q92" s="247"/>
      <c r="R92" s="247"/>
      <c r="S92" s="247"/>
      <c r="T92" s="248"/>
      <c r="AT92" s="249" t="s">
        <v>173</v>
      </c>
      <c r="AU92" s="249" t="s">
        <v>82</v>
      </c>
      <c r="AV92" s="13" t="s">
        <v>114</v>
      </c>
      <c r="AW92" s="13" t="s">
        <v>38</v>
      </c>
      <c r="AX92" s="13" t="s">
        <v>22</v>
      </c>
      <c r="AY92" s="249" t="s">
        <v>115</v>
      </c>
    </row>
    <row r="93" spans="2:65" s="9" customFormat="1" ht="29.85" customHeight="1" x14ac:dyDescent="0.35">
      <c r="B93" s="158"/>
      <c r="C93" s="159"/>
      <c r="D93" s="160" t="s">
        <v>74</v>
      </c>
      <c r="E93" s="202" t="s">
        <v>142</v>
      </c>
      <c r="F93" s="202" t="s">
        <v>229</v>
      </c>
      <c r="G93" s="159"/>
      <c r="H93" s="159"/>
      <c r="I93" s="162"/>
      <c r="J93" s="203">
        <f>BK93</f>
        <v>0</v>
      </c>
      <c r="K93" s="159"/>
      <c r="L93" s="164"/>
      <c r="M93" s="165"/>
      <c r="N93" s="166"/>
      <c r="O93" s="166"/>
      <c r="P93" s="167">
        <f>SUM(P94:P101)</f>
        <v>0</v>
      </c>
      <c r="Q93" s="166"/>
      <c r="R93" s="167">
        <f>SUM(R94:R101)</f>
        <v>7.1000000000000004E-3</v>
      </c>
      <c r="S93" s="166"/>
      <c r="T93" s="168">
        <f>SUM(T94:T101)</f>
        <v>0</v>
      </c>
      <c r="AR93" s="169" t="s">
        <v>22</v>
      </c>
      <c r="AT93" s="170" t="s">
        <v>74</v>
      </c>
      <c r="AU93" s="170" t="s">
        <v>22</v>
      </c>
      <c r="AY93" s="169" t="s">
        <v>115</v>
      </c>
      <c r="BK93" s="171">
        <f>SUM(BK94:BK101)</f>
        <v>0</v>
      </c>
    </row>
    <row r="94" spans="2:65" s="1" customFormat="1" ht="22.5" customHeight="1" x14ac:dyDescent="0.3">
      <c r="B94" s="34"/>
      <c r="C94" s="172" t="s">
        <v>114</v>
      </c>
      <c r="D94" s="172" t="s">
        <v>116</v>
      </c>
      <c r="E94" s="173" t="s">
        <v>235</v>
      </c>
      <c r="F94" s="174" t="s">
        <v>236</v>
      </c>
      <c r="G94" s="175" t="s">
        <v>171</v>
      </c>
      <c r="H94" s="176">
        <v>10</v>
      </c>
      <c r="I94" s="177"/>
      <c r="J94" s="178">
        <f>ROUND(I94*H94,2)</f>
        <v>0</v>
      </c>
      <c r="K94" s="174" t="s">
        <v>120</v>
      </c>
      <c r="L94" s="54"/>
      <c r="M94" s="179" t="s">
        <v>20</v>
      </c>
      <c r="N94" s="180" t="s">
        <v>46</v>
      </c>
      <c r="O94" s="35"/>
      <c r="P94" s="181">
        <f>O94*H94</f>
        <v>0</v>
      </c>
      <c r="Q94" s="181">
        <v>0</v>
      </c>
      <c r="R94" s="181">
        <f>Q94*H94</f>
        <v>0</v>
      </c>
      <c r="S94" s="181">
        <v>0</v>
      </c>
      <c r="T94" s="182">
        <f>S94*H94</f>
        <v>0</v>
      </c>
      <c r="AR94" s="17" t="s">
        <v>114</v>
      </c>
      <c r="AT94" s="17" t="s">
        <v>116</v>
      </c>
      <c r="AU94" s="17" t="s">
        <v>82</v>
      </c>
      <c r="AY94" s="17" t="s">
        <v>115</v>
      </c>
      <c r="BE94" s="183">
        <f>IF(N94="základní",J94,0)</f>
        <v>0</v>
      </c>
      <c r="BF94" s="183">
        <f>IF(N94="snížená",J94,0)</f>
        <v>0</v>
      </c>
      <c r="BG94" s="183">
        <f>IF(N94="zákl. přenesená",J94,0)</f>
        <v>0</v>
      </c>
      <c r="BH94" s="183">
        <f>IF(N94="sníž. přenesená",J94,0)</f>
        <v>0</v>
      </c>
      <c r="BI94" s="183">
        <f>IF(N94="nulová",J94,0)</f>
        <v>0</v>
      </c>
      <c r="BJ94" s="17" t="s">
        <v>22</v>
      </c>
      <c r="BK94" s="183">
        <f>ROUND(I94*H94,2)</f>
        <v>0</v>
      </c>
      <c r="BL94" s="17" t="s">
        <v>114</v>
      </c>
      <c r="BM94" s="17" t="s">
        <v>357</v>
      </c>
    </row>
    <row r="95" spans="2:65" s="11" customFormat="1" x14ac:dyDescent="0.3">
      <c r="B95" s="204"/>
      <c r="C95" s="205"/>
      <c r="D95" s="184" t="s">
        <v>173</v>
      </c>
      <c r="E95" s="206" t="s">
        <v>20</v>
      </c>
      <c r="F95" s="207" t="s">
        <v>358</v>
      </c>
      <c r="G95" s="205"/>
      <c r="H95" s="208">
        <v>10</v>
      </c>
      <c r="I95" s="209"/>
      <c r="J95" s="205"/>
      <c r="K95" s="205"/>
      <c r="L95" s="210"/>
      <c r="M95" s="211"/>
      <c r="N95" s="212"/>
      <c r="O95" s="212"/>
      <c r="P95" s="212"/>
      <c r="Q95" s="212"/>
      <c r="R95" s="212"/>
      <c r="S95" s="212"/>
      <c r="T95" s="213"/>
      <c r="AT95" s="214" t="s">
        <v>173</v>
      </c>
      <c r="AU95" s="214" t="s">
        <v>82</v>
      </c>
      <c r="AV95" s="11" t="s">
        <v>82</v>
      </c>
      <c r="AW95" s="11" t="s">
        <v>38</v>
      </c>
      <c r="AX95" s="11" t="s">
        <v>22</v>
      </c>
      <c r="AY95" s="214" t="s">
        <v>115</v>
      </c>
    </row>
    <row r="96" spans="2:65" s="1" customFormat="1" ht="22.5" customHeight="1" x14ac:dyDescent="0.3">
      <c r="B96" s="34"/>
      <c r="C96" s="172" t="s">
        <v>142</v>
      </c>
      <c r="D96" s="172" t="s">
        <v>116</v>
      </c>
      <c r="E96" s="173" t="s">
        <v>245</v>
      </c>
      <c r="F96" s="174" t="s">
        <v>246</v>
      </c>
      <c r="G96" s="175" t="s">
        <v>171</v>
      </c>
      <c r="H96" s="176">
        <v>10</v>
      </c>
      <c r="I96" s="177"/>
      <c r="J96" s="178">
        <f>ROUND(I96*H96,2)</f>
        <v>0</v>
      </c>
      <c r="K96" s="174" t="s">
        <v>120</v>
      </c>
      <c r="L96" s="54"/>
      <c r="M96" s="179" t="s">
        <v>20</v>
      </c>
      <c r="N96" s="180" t="s">
        <v>46</v>
      </c>
      <c r="O96" s="35"/>
      <c r="P96" s="181">
        <f>O96*H96</f>
        <v>0</v>
      </c>
      <c r="Q96" s="181">
        <v>7.1000000000000002E-4</v>
      </c>
      <c r="R96" s="181">
        <f>Q96*H96</f>
        <v>7.1000000000000004E-3</v>
      </c>
      <c r="S96" s="181">
        <v>0</v>
      </c>
      <c r="T96" s="182">
        <f>S96*H96</f>
        <v>0</v>
      </c>
      <c r="AR96" s="17" t="s">
        <v>114</v>
      </c>
      <c r="AT96" s="17" t="s">
        <v>116</v>
      </c>
      <c r="AU96" s="17" t="s">
        <v>82</v>
      </c>
      <c r="AY96" s="17" t="s">
        <v>115</v>
      </c>
      <c r="BE96" s="183">
        <f>IF(N96="základní",J96,0)</f>
        <v>0</v>
      </c>
      <c r="BF96" s="183">
        <f>IF(N96="snížená",J96,0)</f>
        <v>0</v>
      </c>
      <c r="BG96" s="183">
        <f>IF(N96="zákl. přenesená",J96,0)</f>
        <v>0</v>
      </c>
      <c r="BH96" s="183">
        <f>IF(N96="sníž. přenesená",J96,0)</f>
        <v>0</v>
      </c>
      <c r="BI96" s="183">
        <f>IF(N96="nulová",J96,0)</f>
        <v>0</v>
      </c>
      <c r="BJ96" s="17" t="s">
        <v>22</v>
      </c>
      <c r="BK96" s="183">
        <f>ROUND(I96*H96,2)</f>
        <v>0</v>
      </c>
      <c r="BL96" s="17" t="s">
        <v>114</v>
      </c>
      <c r="BM96" s="17" t="s">
        <v>359</v>
      </c>
    </row>
    <row r="97" spans="2:65" s="12" customFormat="1" x14ac:dyDescent="0.3">
      <c r="B97" s="215"/>
      <c r="C97" s="216"/>
      <c r="D97" s="186" t="s">
        <v>173</v>
      </c>
      <c r="E97" s="217" t="s">
        <v>20</v>
      </c>
      <c r="F97" s="218" t="s">
        <v>360</v>
      </c>
      <c r="G97" s="216"/>
      <c r="H97" s="219" t="s">
        <v>20</v>
      </c>
      <c r="I97" s="220"/>
      <c r="J97" s="216"/>
      <c r="K97" s="216"/>
      <c r="L97" s="221"/>
      <c r="M97" s="222"/>
      <c r="N97" s="223"/>
      <c r="O97" s="223"/>
      <c r="P97" s="223"/>
      <c r="Q97" s="223"/>
      <c r="R97" s="223"/>
      <c r="S97" s="223"/>
      <c r="T97" s="224"/>
      <c r="AT97" s="225" t="s">
        <v>173</v>
      </c>
      <c r="AU97" s="225" t="s">
        <v>82</v>
      </c>
      <c r="AV97" s="12" t="s">
        <v>22</v>
      </c>
      <c r="AW97" s="12" t="s">
        <v>38</v>
      </c>
      <c r="AX97" s="12" t="s">
        <v>75</v>
      </c>
      <c r="AY97" s="225" t="s">
        <v>115</v>
      </c>
    </row>
    <row r="98" spans="2:65" s="11" customFormat="1" x14ac:dyDescent="0.3">
      <c r="B98" s="204"/>
      <c r="C98" s="205"/>
      <c r="D98" s="184" t="s">
        <v>173</v>
      </c>
      <c r="E98" s="206" t="s">
        <v>20</v>
      </c>
      <c r="F98" s="207" t="s">
        <v>358</v>
      </c>
      <c r="G98" s="205"/>
      <c r="H98" s="208">
        <v>10</v>
      </c>
      <c r="I98" s="209"/>
      <c r="J98" s="205"/>
      <c r="K98" s="205"/>
      <c r="L98" s="210"/>
      <c r="M98" s="211"/>
      <c r="N98" s="212"/>
      <c r="O98" s="212"/>
      <c r="P98" s="212"/>
      <c r="Q98" s="212"/>
      <c r="R98" s="212"/>
      <c r="S98" s="212"/>
      <c r="T98" s="213"/>
      <c r="AT98" s="214" t="s">
        <v>173</v>
      </c>
      <c r="AU98" s="214" t="s">
        <v>82</v>
      </c>
      <c r="AV98" s="11" t="s">
        <v>82</v>
      </c>
      <c r="AW98" s="11" t="s">
        <v>38</v>
      </c>
      <c r="AX98" s="11" t="s">
        <v>22</v>
      </c>
      <c r="AY98" s="214" t="s">
        <v>115</v>
      </c>
    </row>
    <row r="99" spans="2:65" s="1" customFormat="1" ht="31.5" customHeight="1" x14ac:dyDescent="0.3">
      <c r="B99" s="34"/>
      <c r="C99" s="172" t="s">
        <v>146</v>
      </c>
      <c r="D99" s="172" t="s">
        <v>116</v>
      </c>
      <c r="E99" s="173" t="s">
        <v>250</v>
      </c>
      <c r="F99" s="174" t="s">
        <v>251</v>
      </c>
      <c r="G99" s="175" t="s">
        <v>171</v>
      </c>
      <c r="H99" s="176">
        <v>10</v>
      </c>
      <c r="I99" s="177"/>
      <c r="J99" s="178">
        <f>ROUND(I99*H99,2)</f>
        <v>0</v>
      </c>
      <c r="K99" s="174" t="s">
        <v>120</v>
      </c>
      <c r="L99" s="54"/>
      <c r="M99" s="179" t="s">
        <v>20</v>
      </c>
      <c r="N99" s="180" t="s">
        <v>46</v>
      </c>
      <c r="O99" s="35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AR99" s="17" t="s">
        <v>114</v>
      </c>
      <c r="AT99" s="17" t="s">
        <v>116</v>
      </c>
      <c r="AU99" s="17" t="s">
        <v>82</v>
      </c>
      <c r="AY99" s="17" t="s">
        <v>115</v>
      </c>
      <c r="BE99" s="183">
        <f>IF(N99="základní",J99,0)</f>
        <v>0</v>
      </c>
      <c r="BF99" s="183">
        <f>IF(N99="snížená",J99,0)</f>
        <v>0</v>
      </c>
      <c r="BG99" s="183">
        <f>IF(N99="zákl. přenesená",J99,0)</f>
        <v>0</v>
      </c>
      <c r="BH99" s="183">
        <f>IF(N99="sníž. přenesená",J99,0)</f>
        <v>0</v>
      </c>
      <c r="BI99" s="183">
        <f>IF(N99="nulová",J99,0)</f>
        <v>0</v>
      </c>
      <c r="BJ99" s="17" t="s">
        <v>22</v>
      </c>
      <c r="BK99" s="183">
        <f>ROUND(I99*H99,2)</f>
        <v>0</v>
      </c>
      <c r="BL99" s="17" t="s">
        <v>114</v>
      </c>
      <c r="BM99" s="17" t="s">
        <v>361</v>
      </c>
    </row>
    <row r="100" spans="2:65" s="12" customFormat="1" x14ac:dyDescent="0.3">
      <c r="B100" s="215"/>
      <c r="C100" s="216"/>
      <c r="D100" s="186" t="s">
        <v>173</v>
      </c>
      <c r="E100" s="217" t="s">
        <v>20</v>
      </c>
      <c r="F100" s="218" t="s">
        <v>362</v>
      </c>
      <c r="G100" s="216"/>
      <c r="H100" s="219" t="s">
        <v>20</v>
      </c>
      <c r="I100" s="220"/>
      <c r="J100" s="216"/>
      <c r="K100" s="216"/>
      <c r="L100" s="221"/>
      <c r="M100" s="222"/>
      <c r="N100" s="223"/>
      <c r="O100" s="223"/>
      <c r="P100" s="223"/>
      <c r="Q100" s="223"/>
      <c r="R100" s="223"/>
      <c r="S100" s="223"/>
      <c r="T100" s="224"/>
      <c r="AT100" s="225" t="s">
        <v>173</v>
      </c>
      <c r="AU100" s="225" t="s">
        <v>82</v>
      </c>
      <c r="AV100" s="12" t="s">
        <v>22</v>
      </c>
      <c r="AW100" s="12" t="s">
        <v>38</v>
      </c>
      <c r="AX100" s="12" t="s">
        <v>75</v>
      </c>
      <c r="AY100" s="225" t="s">
        <v>115</v>
      </c>
    </row>
    <row r="101" spans="2:65" s="11" customFormat="1" x14ac:dyDescent="0.3">
      <c r="B101" s="204"/>
      <c r="C101" s="205"/>
      <c r="D101" s="186" t="s">
        <v>173</v>
      </c>
      <c r="E101" s="236" t="s">
        <v>20</v>
      </c>
      <c r="F101" s="237" t="s">
        <v>358</v>
      </c>
      <c r="G101" s="205"/>
      <c r="H101" s="238">
        <v>10</v>
      </c>
      <c r="I101" s="209"/>
      <c r="J101" s="205"/>
      <c r="K101" s="205"/>
      <c r="L101" s="210"/>
      <c r="M101" s="211"/>
      <c r="N101" s="212"/>
      <c r="O101" s="212"/>
      <c r="P101" s="212"/>
      <c r="Q101" s="212"/>
      <c r="R101" s="212"/>
      <c r="S101" s="212"/>
      <c r="T101" s="213"/>
      <c r="AT101" s="214" t="s">
        <v>173</v>
      </c>
      <c r="AU101" s="214" t="s">
        <v>82</v>
      </c>
      <c r="AV101" s="11" t="s">
        <v>82</v>
      </c>
      <c r="AW101" s="11" t="s">
        <v>38</v>
      </c>
      <c r="AX101" s="11" t="s">
        <v>22</v>
      </c>
      <c r="AY101" s="214" t="s">
        <v>115</v>
      </c>
    </row>
    <row r="102" spans="2:65" s="9" customFormat="1" ht="29.85" customHeight="1" x14ac:dyDescent="0.35">
      <c r="B102" s="158"/>
      <c r="C102" s="159"/>
      <c r="D102" s="160" t="s">
        <v>74</v>
      </c>
      <c r="E102" s="202" t="s">
        <v>154</v>
      </c>
      <c r="F102" s="202" t="s">
        <v>254</v>
      </c>
      <c r="G102" s="159"/>
      <c r="H102" s="159"/>
      <c r="I102" s="162"/>
      <c r="J102" s="203">
        <f>BK102</f>
        <v>0</v>
      </c>
      <c r="K102" s="159"/>
      <c r="L102" s="164"/>
      <c r="M102" s="165"/>
      <c r="N102" s="166"/>
      <c r="O102" s="166"/>
      <c r="P102" s="167">
        <f>P103</f>
        <v>0</v>
      </c>
      <c r="Q102" s="166"/>
      <c r="R102" s="167">
        <f>R103</f>
        <v>0.31108000000000002</v>
      </c>
      <c r="S102" s="166"/>
      <c r="T102" s="168">
        <f>T103</f>
        <v>0</v>
      </c>
      <c r="AR102" s="169" t="s">
        <v>22</v>
      </c>
      <c r="AT102" s="170" t="s">
        <v>74</v>
      </c>
      <c r="AU102" s="170" t="s">
        <v>22</v>
      </c>
      <c r="AY102" s="169" t="s">
        <v>115</v>
      </c>
      <c r="BK102" s="171">
        <f>BK103</f>
        <v>0</v>
      </c>
    </row>
    <row r="103" spans="2:65" s="1" customFormat="1" ht="31.5" customHeight="1" x14ac:dyDescent="0.3">
      <c r="B103" s="34"/>
      <c r="C103" s="172" t="s">
        <v>150</v>
      </c>
      <c r="D103" s="172" t="s">
        <v>116</v>
      </c>
      <c r="E103" s="173" t="s">
        <v>261</v>
      </c>
      <c r="F103" s="174" t="s">
        <v>262</v>
      </c>
      <c r="G103" s="175" t="s">
        <v>258</v>
      </c>
      <c r="H103" s="176">
        <v>1</v>
      </c>
      <c r="I103" s="177"/>
      <c r="J103" s="178">
        <f>ROUND(I103*H103,2)</f>
        <v>0</v>
      </c>
      <c r="K103" s="174" t="s">
        <v>120</v>
      </c>
      <c r="L103" s="54"/>
      <c r="M103" s="179" t="s">
        <v>20</v>
      </c>
      <c r="N103" s="180" t="s">
        <v>46</v>
      </c>
      <c r="O103" s="35"/>
      <c r="P103" s="181">
        <f>O103*H103</f>
        <v>0</v>
      </c>
      <c r="Q103" s="181">
        <v>0.31108000000000002</v>
      </c>
      <c r="R103" s="181">
        <f>Q103*H103</f>
        <v>0.31108000000000002</v>
      </c>
      <c r="S103" s="181">
        <v>0</v>
      </c>
      <c r="T103" s="182">
        <f>S103*H103</f>
        <v>0</v>
      </c>
      <c r="AR103" s="17" t="s">
        <v>114</v>
      </c>
      <c r="AT103" s="17" t="s">
        <v>116</v>
      </c>
      <c r="AU103" s="17" t="s">
        <v>82</v>
      </c>
      <c r="AY103" s="17" t="s">
        <v>115</v>
      </c>
      <c r="BE103" s="183">
        <f>IF(N103="základní",J103,0)</f>
        <v>0</v>
      </c>
      <c r="BF103" s="183">
        <f>IF(N103="snížená",J103,0)</f>
        <v>0</v>
      </c>
      <c r="BG103" s="183">
        <f>IF(N103="zákl. přenesená",J103,0)</f>
        <v>0</v>
      </c>
      <c r="BH103" s="183">
        <f>IF(N103="sníž. přenesená",J103,0)</f>
        <v>0</v>
      </c>
      <c r="BI103" s="183">
        <f>IF(N103="nulová",J103,0)</f>
        <v>0</v>
      </c>
      <c r="BJ103" s="17" t="s">
        <v>22</v>
      </c>
      <c r="BK103" s="183">
        <f>ROUND(I103*H103,2)</f>
        <v>0</v>
      </c>
      <c r="BL103" s="17" t="s">
        <v>114</v>
      </c>
      <c r="BM103" s="17" t="s">
        <v>363</v>
      </c>
    </row>
    <row r="104" spans="2:65" s="9" customFormat="1" ht="29.85" customHeight="1" x14ac:dyDescent="0.35">
      <c r="B104" s="158"/>
      <c r="C104" s="159"/>
      <c r="D104" s="160" t="s">
        <v>74</v>
      </c>
      <c r="E104" s="202" t="s">
        <v>205</v>
      </c>
      <c r="F104" s="202" t="s">
        <v>264</v>
      </c>
      <c r="G104" s="159"/>
      <c r="H104" s="159"/>
      <c r="I104" s="162"/>
      <c r="J104" s="203">
        <f>BK104</f>
        <v>0</v>
      </c>
      <c r="K104" s="159"/>
      <c r="L104" s="164"/>
      <c r="M104" s="165"/>
      <c r="N104" s="166"/>
      <c r="O104" s="166"/>
      <c r="P104" s="167">
        <f>SUM(P105:P109)</f>
        <v>0</v>
      </c>
      <c r="Q104" s="166"/>
      <c r="R104" s="167">
        <f>SUM(R105:R109)</f>
        <v>1.67044364</v>
      </c>
      <c r="S104" s="166"/>
      <c r="T104" s="168">
        <f>SUM(T105:T109)</f>
        <v>0</v>
      </c>
      <c r="AR104" s="169" t="s">
        <v>22</v>
      </c>
      <c r="AT104" s="170" t="s">
        <v>74</v>
      </c>
      <c r="AU104" s="170" t="s">
        <v>22</v>
      </c>
      <c r="AY104" s="169" t="s">
        <v>115</v>
      </c>
      <c r="BK104" s="171">
        <f>SUM(BK105:BK109)</f>
        <v>0</v>
      </c>
    </row>
    <row r="105" spans="2:65" s="1" customFormat="1" ht="31.5" customHeight="1" x14ac:dyDescent="0.3">
      <c r="B105" s="34"/>
      <c r="C105" s="172" t="s">
        <v>154</v>
      </c>
      <c r="D105" s="172" t="s">
        <v>116</v>
      </c>
      <c r="E105" s="173" t="s">
        <v>270</v>
      </c>
      <c r="F105" s="174" t="s">
        <v>271</v>
      </c>
      <c r="G105" s="175" t="s">
        <v>272</v>
      </c>
      <c r="H105" s="176">
        <v>7</v>
      </c>
      <c r="I105" s="177"/>
      <c r="J105" s="178">
        <f>ROUND(I105*H105,2)</f>
        <v>0</v>
      </c>
      <c r="K105" s="174" t="s">
        <v>137</v>
      </c>
      <c r="L105" s="54"/>
      <c r="M105" s="179" t="s">
        <v>20</v>
      </c>
      <c r="N105" s="180" t="s">
        <v>46</v>
      </c>
      <c r="O105" s="35"/>
      <c r="P105" s="181">
        <f>O105*H105</f>
        <v>0</v>
      </c>
      <c r="Q105" s="181">
        <v>0.15539952000000001</v>
      </c>
      <c r="R105" s="181">
        <f>Q105*H105</f>
        <v>1.0877966400000001</v>
      </c>
      <c r="S105" s="181">
        <v>0</v>
      </c>
      <c r="T105" s="182">
        <f>S105*H105</f>
        <v>0</v>
      </c>
      <c r="AR105" s="17" t="s">
        <v>114</v>
      </c>
      <c r="AT105" s="17" t="s">
        <v>116</v>
      </c>
      <c r="AU105" s="17" t="s">
        <v>82</v>
      </c>
      <c r="AY105" s="17" t="s">
        <v>115</v>
      </c>
      <c r="BE105" s="183">
        <f>IF(N105="základní",J105,0)</f>
        <v>0</v>
      </c>
      <c r="BF105" s="183">
        <f>IF(N105="snížená",J105,0)</f>
        <v>0</v>
      </c>
      <c r="BG105" s="183">
        <f>IF(N105="zákl. přenesená",J105,0)</f>
        <v>0</v>
      </c>
      <c r="BH105" s="183">
        <f>IF(N105="sníž. přenesená",J105,0)</f>
        <v>0</v>
      </c>
      <c r="BI105" s="183">
        <f>IF(N105="nulová",J105,0)</f>
        <v>0</v>
      </c>
      <c r="BJ105" s="17" t="s">
        <v>22</v>
      </c>
      <c r="BK105" s="183">
        <f>ROUND(I105*H105,2)</f>
        <v>0</v>
      </c>
      <c r="BL105" s="17" t="s">
        <v>114</v>
      </c>
      <c r="BM105" s="17" t="s">
        <v>364</v>
      </c>
    </row>
    <row r="106" spans="2:65" s="1" customFormat="1" ht="22.5" customHeight="1" x14ac:dyDescent="0.3">
      <c r="B106" s="34"/>
      <c r="C106" s="226" t="s">
        <v>205</v>
      </c>
      <c r="D106" s="226" t="s">
        <v>197</v>
      </c>
      <c r="E106" s="227" t="s">
        <v>275</v>
      </c>
      <c r="F106" s="228" t="s">
        <v>276</v>
      </c>
      <c r="G106" s="229" t="s">
        <v>258</v>
      </c>
      <c r="H106" s="230">
        <v>7.07</v>
      </c>
      <c r="I106" s="231"/>
      <c r="J106" s="232">
        <f>ROUND(I106*H106,2)</f>
        <v>0</v>
      </c>
      <c r="K106" s="228" t="s">
        <v>120</v>
      </c>
      <c r="L106" s="233"/>
      <c r="M106" s="234" t="s">
        <v>20</v>
      </c>
      <c r="N106" s="235" t="s">
        <v>46</v>
      </c>
      <c r="O106" s="35"/>
      <c r="P106" s="181">
        <f>O106*H106</f>
        <v>0</v>
      </c>
      <c r="Q106" s="181">
        <v>8.2100000000000006E-2</v>
      </c>
      <c r="R106" s="181">
        <f>Q106*H106</f>
        <v>0.58044700000000005</v>
      </c>
      <c r="S106" s="181">
        <v>0</v>
      </c>
      <c r="T106" s="182">
        <f>S106*H106</f>
        <v>0</v>
      </c>
      <c r="AR106" s="17" t="s">
        <v>154</v>
      </c>
      <c r="AT106" s="17" t="s">
        <v>197</v>
      </c>
      <c r="AU106" s="17" t="s">
        <v>82</v>
      </c>
      <c r="AY106" s="17" t="s">
        <v>115</v>
      </c>
      <c r="BE106" s="183">
        <f>IF(N106="základní",J106,0)</f>
        <v>0</v>
      </c>
      <c r="BF106" s="183">
        <f>IF(N106="snížená",J106,0)</f>
        <v>0</v>
      </c>
      <c r="BG106" s="183">
        <f>IF(N106="zákl. přenesená",J106,0)</f>
        <v>0</v>
      </c>
      <c r="BH106" s="183">
        <f>IF(N106="sníž. přenesená",J106,0)</f>
        <v>0</v>
      </c>
      <c r="BI106" s="183">
        <f>IF(N106="nulová",J106,0)</f>
        <v>0</v>
      </c>
      <c r="BJ106" s="17" t="s">
        <v>22</v>
      </c>
      <c r="BK106" s="183">
        <f>ROUND(I106*H106,2)</f>
        <v>0</v>
      </c>
      <c r="BL106" s="17" t="s">
        <v>114</v>
      </c>
      <c r="BM106" s="17" t="s">
        <v>365</v>
      </c>
    </row>
    <row r="107" spans="2:65" s="11" customFormat="1" x14ac:dyDescent="0.3">
      <c r="B107" s="204"/>
      <c r="C107" s="205"/>
      <c r="D107" s="184" t="s">
        <v>173</v>
      </c>
      <c r="E107" s="206" t="s">
        <v>20</v>
      </c>
      <c r="F107" s="207" t="s">
        <v>366</v>
      </c>
      <c r="G107" s="205"/>
      <c r="H107" s="208">
        <v>7.07</v>
      </c>
      <c r="I107" s="209"/>
      <c r="J107" s="205"/>
      <c r="K107" s="205"/>
      <c r="L107" s="210"/>
      <c r="M107" s="211"/>
      <c r="N107" s="212"/>
      <c r="O107" s="212"/>
      <c r="P107" s="212"/>
      <c r="Q107" s="212"/>
      <c r="R107" s="212"/>
      <c r="S107" s="212"/>
      <c r="T107" s="213"/>
      <c r="AT107" s="214" t="s">
        <v>173</v>
      </c>
      <c r="AU107" s="214" t="s">
        <v>82</v>
      </c>
      <c r="AV107" s="11" t="s">
        <v>82</v>
      </c>
      <c r="AW107" s="11" t="s">
        <v>38</v>
      </c>
      <c r="AX107" s="11" t="s">
        <v>22</v>
      </c>
      <c r="AY107" s="214" t="s">
        <v>115</v>
      </c>
    </row>
    <row r="108" spans="2:65" s="1" customFormat="1" ht="22.5" customHeight="1" x14ac:dyDescent="0.3">
      <c r="B108" s="34"/>
      <c r="C108" s="172" t="s">
        <v>27</v>
      </c>
      <c r="D108" s="172" t="s">
        <v>116</v>
      </c>
      <c r="E108" s="173" t="s">
        <v>367</v>
      </c>
      <c r="F108" s="174" t="s">
        <v>368</v>
      </c>
      <c r="G108" s="175" t="s">
        <v>272</v>
      </c>
      <c r="H108" s="176">
        <v>10</v>
      </c>
      <c r="I108" s="177"/>
      <c r="J108" s="178">
        <f>ROUND(I108*H108,2)</f>
        <v>0</v>
      </c>
      <c r="K108" s="174" t="s">
        <v>120</v>
      </c>
      <c r="L108" s="54"/>
      <c r="M108" s="179" t="s">
        <v>20</v>
      </c>
      <c r="N108" s="180" t="s">
        <v>46</v>
      </c>
      <c r="O108" s="35"/>
      <c r="P108" s="181">
        <f>O108*H108</f>
        <v>0</v>
      </c>
      <c r="Q108" s="181">
        <v>2.2000000000000001E-4</v>
      </c>
      <c r="R108" s="181">
        <f>Q108*H108</f>
        <v>2.2000000000000001E-3</v>
      </c>
      <c r="S108" s="181">
        <v>0</v>
      </c>
      <c r="T108" s="182">
        <f>S108*H108</f>
        <v>0</v>
      </c>
      <c r="AR108" s="17" t="s">
        <v>114</v>
      </c>
      <c r="AT108" s="17" t="s">
        <v>116</v>
      </c>
      <c r="AU108" s="17" t="s">
        <v>82</v>
      </c>
      <c r="AY108" s="17" t="s">
        <v>115</v>
      </c>
      <c r="BE108" s="183">
        <f>IF(N108="základní",J108,0)</f>
        <v>0</v>
      </c>
      <c r="BF108" s="183">
        <f>IF(N108="snížená",J108,0)</f>
        <v>0</v>
      </c>
      <c r="BG108" s="183">
        <f>IF(N108="zákl. přenesená",J108,0)</f>
        <v>0</v>
      </c>
      <c r="BH108" s="183">
        <f>IF(N108="sníž. přenesená",J108,0)</f>
        <v>0</v>
      </c>
      <c r="BI108" s="183">
        <f>IF(N108="nulová",J108,0)</f>
        <v>0</v>
      </c>
      <c r="BJ108" s="17" t="s">
        <v>22</v>
      </c>
      <c r="BK108" s="183">
        <f>ROUND(I108*H108,2)</f>
        <v>0</v>
      </c>
      <c r="BL108" s="17" t="s">
        <v>114</v>
      </c>
      <c r="BM108" s="17" t="s">
        <v>369</v>
      </c>
    </row>
    <row r="109" spans="2:65" s="1" customFormat="1" ht="22.5" customHeight="1" x14ac:dyDescent="0.3">
      <c r="B109" s="34"/>
      <c r="C109" s="172" t="s">
        <v>217</v>
      </c>
      <c r="D109" s="172" t="s">
        <v>116</v>
      </c>
      <c r="E109" s="173" t="s">
        <v>370</v>
      </c>
      <c r="F109" s="174" t="s">
        <v>371</v>
      </c>
      <c r="G109" s="175" t="s">
        <v>272</v>
      </c>
      <c r="H109" s="176">
        <v>10</v>
      </c>
      <c r="I109" s="177"/>
      <c r="J109" s="178">
        <f>ROUND(I109*H109,2)</f>
        <v>0</v>
      </c>
      <c r="K109" s="174" t="s">
        <v>120</v>
      </c>
      <c r="L109" s="54"/>
      <c r="M109" s="179" t="s">
        <v>20</v>
      </c>
      <c r="N109" s="180" t="s">
        <v>46</v>
      </c>
      <c r="O109" s="35"/>
      <c r="P109" s="181">
        <f>O109*H109</f>
        <v>0</v>
      </c>
      <c r="Q109" s="181">
        <v>0</v>
      </c>
      <c r="R109" s="181">
        <f>Q109*H109</f>
        <v>0</v>
      </c>
      <c r="S109" s="181">
        <v>0</v>
      </c>
      <c r="T109" s="182">
        <f>S109*H109</f>
        <v>0</v>
      </c>
      <c r="AR109" s="17" t="s">
        <v>114</v>
      </c>
      <c r="AT109" s="17" t="s">
        <v>116</v>
      </c>
      <c r="AU109" s="17" t="s">
        <v>82</v>
      </c>
      <c r="AY109" s="17" t="s">
        <v>115</v>
      </c>
      <c r="BE109" s="183">
        <f>IF(N109="základní",J109,0)</f>
        <v>0</v>
      </c>
      <c r="BF109" s="183">
        <f>IF(N109="snížená",J109,0)</f>
        <v>0</v>
      </c>
      <c r="BG109" s="183">
        <f>IF(N109="zákl. přenesená",J109,0)</f>
        <v>0</v>
      </c>
      <c r="BH109" s="183">
        <f>IF(N109="sníž. přenesená",J109,0)</f>
        <v>0</v>
      </c>
      <c r="BI109" s="183">
        <f>IF(N109="nulová",J109,0)</f>
        <v>0</v>
      </c>
      <c r="BJ109" s="17" t="s">
        <v>22</v>
      </c>
      <c r="BK109" s="183">
        <f>ROUND(I109*H109,2)</f>
        <v>0</v>
      </c>
      <c r="BL109" s="17" t="s">
        <v>114</v>
      </c>
      <c r="BM109" s="17" t="s">
        <v>372</v>
      </c>
    </row>
    <row r="110" spans="2:65" s="9" customFormat="1" ht="29.85" customHeight="1" x14ac:dyDescent="0.35">
      <c r="B110" s="158"/>
      <c r="C110" s="159"/>
      <c r="D110" s="160" t="s">
        <v>74</v>
      </c>
      <c r="E110" s="202" t="s">
        <v>298</v>
      </c>
      <c r="F110" s="202" t="s">
        <v>299</v>
      </c>
      <c r="G110" s="159"/>
      <c r="H110" s="159"/>
      <c r="I110" s="162"/>
      <c r="J110" s="203">
        <f>BK110</f>
        <v>0</v>
      </c>
      <c r="K110" s="159"/>
      <c r="L110" s="164"/>
      <c r="M110" s="165"/>
      <c r="N110" s="166"/>
      <c r="O110" s="166"/>
      <c r="P110" s="167">
        <f>SUM(P111:P128)</f>
        <v>0</v>
      </c>
      <c r="Q110" s="166"/>
      <c r="R110" s="167">
        <f>SUM(R111:R128)</f>
        <v>0</v>
      </c>
      <c r="S110" s="166"/>
      <c r="T110" s="168">
        <f>SUM(T111:T128)</f>
        <v>0</v>
      </c>
      <c r="AR110" s="169" t="s">
        <v>22</v>
      </c>
      <c r="AT110" s="170" t="s">
        <v>74</v>
      </c>
      <c r="AU110" s="170" t="s">
        <v>22</v>
      </c>
      <c r="AY110" s="169" t="s">
        <v>115</v>
      </c>
      <c r="BK110" s="171">
        <f>SUM(BK111:BK128)</f>
        <v>0</v>
      </c>
    </row>
    <row r="111" spans="2:65" s="1" customFormat="1" ht="22.5" customHeight="1" x14ac:dyDescent="0.3">
      <c r="B111" s="34"/>
      <c r="C111" s="172" t="s">
        <v>221</v>
      </c>
      <c r="D111" s="172" t="s">
        <v>116</v>
      </c>
      <c r="E111" s="173" t="s">
        <v>301</v>
      </c>
      <c r="F111" s="174" t="s">
        <v>302</v>
      </c>
      <c r="G111" s="175" t="s">
        <v>191</v>
      </c>
      <c r="H111" s="176">
        <v>3.56</v>
      </c>
      <c r="I111" s="177"/>
      <c r="J111" s="178">
        <f>ROUND(I111*H111,2)</f>
        <v>0</v>
      </c>
      <c r="K111" s="174" t="s">
        <v>120</v>
      </c>
      <c r="L111" s="54"/>
      <c r="M111" s="179" t="s">
        <v>20</v>
      </c>
      <c r="N111" s="180" t="s">
        <v>46</v>
      </c>
      <c r="O111" s="35"/>
      <c r="P111" s="181">
        <f>O111*H111</f>
        <v>0</v>
      </c>
      <c r="Q111" s="181">
        <v>0</v>
      </c>
      <c r="R111" s="181">
        <f>Q111*H111</f>
        <v>0</v>
      </c>
      <c r="S111" s="181">
        <v>0</v>
      </c>
      <c r="T111" s="182">
        <f>S111*H111</f>
        <v>0</v>
      </c>
      <c r="AR111" s="17" t="s">
        <v>114</v>
      </c>
      <c r="AT111" s="17" t="s">
        <v>116</v>
      </c>
      <c r="AU111" s="17" t="s">
        <v>82</v>
      </c>
      <c r="AY111" s="17" t="s">
        <v>115</v>
      </c>
      <c r="BE111" s="183">
        <f>IF(N111="základní",J111,0)</f>
        <v>0</v>
      </c>
      <c r="BF111" s="183">
        <f>IF(N111="snížená",J111,0)</f>
        <v>0</v>
      </c>
      <c r="BG111" s="183">
        <f>IF(N111="zákl. přenesená",J111,0)</f>
        <v>0</v>
      </c>
      <c r="BH111" s="183">
        <f>IF(N111="sníž. přenesená",J111,0)</f>
        <v>0</v>
      </c>
      <c r="BI111" s="183">
        <f>IF(N111="nulová",J111,0)</f>
        <v>0</v>
      </c>
      <c r="BJ111" s="17" t="s">
        <v>22</v>
      </c>
      <c r="BK111" s="183">
        <f>ROUND(I111*H111,2)</f>
        <v>0</v>
      </c>
      <c r="BL111" s="17" t="s">
        <v>114</v>
      </c>
      <c r="BM111" s="17" t="s">
        <v>373</v>
      </c>
    </row>
    <row r="112" spans="2:65" s="11" customFormat="1" x14ac:dyDescent="0.3">
      <c r="B112" s="204"/>
      <c r="C112" s="205"/>
      <c r="D112" s="186" t="s">
        <v>173</v>
      </c>
      <c r="E112" s="236" t="s">
        <v>20</v>
      </c>
      <c r="F112" s="237" t="s">
        <v>374</v>
      </c>
      <c r="G112" s="205"/>
      <c r="H112" s="238">
        <v>2.56</v>
      </c>
      <c r="I112" s="209"/>
      <c r="J112" s="205"/>
      <c r="K112" s="205"/>
      <c r="L112" s="210"/>
      <c r="M112" s="211"/>
      <c r="N112" s="212"/>
      <c r="O112" s="212"/>
      <c r="P112" s="212"/>
      <c r="Q112" s="212"/>
      <c r="R112" s="212"/>
      <c r="S112" s="212"/>
      <c r="T112" s="213"/>
      <c r="AT112" s="214" t="s">
        <v>173</v>
      </c>
      <c r="AU112" s="214" t="s">
        <v>82</v>
      </c>
      <c r="AV112" s="11" t="s">
        <v>82</v>
      </c>
      <c r="AW112" s="11" t="s">
        <v>38</v>
      </c>
      <c r="AX112" s="11" t="s">
        <v>75</v>
      </c>
      <c r="AY112" s="214" t="s">
        <v>115</v>
      </c>
    </row>
    <row r="113" spans="2:65" s="11" customFormat="1" x14ac:dyDescent="0.3">
      <c r="B113" s="204"/>
      <c r="C113" s="205"/>
      <c r="D113" s="186" t="s">
        <v>173</v>
      </c>
      <c r="E113" s="236" t="s">
        <v>20</v>
      </c>
      <c r="F113" s="237" t="s">
        <v>375</v>
      </c>
      <c r="G113" s="205"/>
      <c r="H113" s="238">
        <v>1</v>
      </c>
      <c r="I113" s="209"/>
      <c r="J113" s="205"/>
      <c r="K113" s="205"/>
      <c r="L113" s="210"/>
      <c r="M113" s="211"/>
      <c r="N113" s="212"/>
      <c r="O113" s="212"/>
      <c r="P113" s="212"/>
      <c r="Q113" s="212"/>
      <c r="R113" s="212"/>
      <c r="S113" s="212"/>
      <c r="T113" s="213"/>
      <c r="AT113" s="214" t="s">
        <v>173</v>
      </c>
      <c r="AU113" s="214" t="s">
        <v>82</v>
      </c>
      <c r="AV113" s="11" t="s">
        <v>82</v>
      </c>
      <c r="AW113" s="11" t="s">
        <v>38</v>
      </c>
      <c r="AX113" s="11" t="s">
        <v>75</v>
      </c>
      <c r="AY113" s="214" t="s">
        <v>115</v>
      </c>
    </row>
    <row r="114" spans="2:65" s="13" customFormat="1" x14ac:dyDescent="0.3">
      <c r="B114" s="239"/>
      <c r="C114" s="240"/>
      <c r="D114" s="184" t="s">
        <v>173</v>
      </c>
      <c r="E114" s="241" t="s">
        <v>20</v>
      </c>
      <c r="F114" s="242" t="s">
        <v>216</v>
      </c>
      <c r="G114" s="240"/>
      <c r="H114" s="243">
        <v>3.56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AT114" s="249" t="s">
        <v>173</v>
      </c>
      <c r="AU114" s="249" t="s">
        <v>82</v>
      </c>
      <c r="AV114" s="13" t="s">
        <v>114</v>
      </c>
      <c r="AW114" s="13" t="s">
        <v>38</v>
      </c>
      <c r="AX114" s="13" t="s">
        <v>22</v>
      </c>
      <c r="AY114" s="249" t="s">
        <v>115</v>
      </c>
    </row>
    <row r="115" spans="2:65" s="1" customFormat="1" ht="22.5" customHeight="1" x14ac:dyDescent="0.3">
      <c r="B115" s="34"/>
      <c r="C115" s="172" t="s">
        <v>225</v>
      </c>
      <c r="D115" s="172" t="s">
        <v>116</v>
      </c>
      <c r="E115" s="173" t="s">
        <v>308</v>
      </c>
      <c r="F115" s="174" t="s">
        <v>309</v>
      </c>
      <c r="G115" s="175" t="s">
        <v>191</v>
      </c>
      <c r="H115" s="176">
        <v>35.840000000000003</v>
      </c>
      <c r="I115" s="177"/>
      <c r="J115" s="178">
        <f>ROUND(I115*H115,2)</f>
        <v>0</v>
      </c>
      <c r="K115" s="174" t="s">
        <v>120</v>
      </c>
      <c r="L115" s="54"/>
      <c r="M115" s="179" t="s">
        <v>20</v>
      </c>
      <c r="N115" s="180" t="s">
        <v>46</v>
      </c>
      <c r="O115" s="35"/>
      <c r="P115" s="181">
        <f>O115*H115</f>
        <v>0</v>
      </c>
      <c r="Q115" s="181">
        <v>0</v>
      </c>
      <c r="R115" s="181">
        <f>Q115*H115</f>
        <v>0</v>
      </c>
      <c r="S115" s="181">
        <v>0</v>
      </c>
      <c r="T115" s="182">
        <f>S115*H115</f>
        <v>0</v>
      </c>
      <c r="AR115" s="17" t="s">
        <v>114</v>
      </c>
      <c r="AT115" s="17" t="s">
        <v>116</v>
      </c>
      <c r="AU115" s="17" t="s">
        <v>82</v>
      </c>
      <c r="AY115" s="17" t="s">
        <v>115</v>
      </c>
      <c r="BE115" s="183">
        <f>IF(N115="základní",J115,0)</f>
        <v>0</v>
      </c>
      <c r="BF115" s="183">
        <f>IF(N115="snížená",J115,0)</f>
        <v>0</v>
      </c>
      <c r="BG115" s="183">
        <f>IF(N115="zákl. přenesená",J115,0)</f>
        <v>0</v>
      </c>
      <c r="BH115" s="183">
        <f>IF(N115="sníž. přenesená",J115,0)</f>
        <v>0</v>
      </c>
      <c r="BI115" s="183">
        <f>IF(N115="nulová",J115,0)</f>
        <v>0</v>
      </c>
      <c r="BJ115" s="17" t="s">
        <v>22</v>
      </c>
      <c r="BK115" s="183">
        <f>ROUND(I115*H115,2)</f>
        <v>0</v>
      </c>
      <c r="BL115" s="17" t="s">
        <v>114</v>
      </c>
      <c r="BM115" s="17" t="s">
        <v>376</v>
      </c>
    </row>
    <row r="116" spans="2:65" s="12" customFormat="1" x14ac:dyDescent="0.3">
      <c r="B116" s="215"/>
      <c r="C116" s="216"/>
      <c r="D116" s="186" t="s">
        <v>173</v>
      </c>
      <c r="E116" s="217" t="s">
        <v>20</v>
      </c>
      <c r="F116" s="218" t="s">
        <v>187</v>
      </c>
      <c r="G116" s="216"/>
      <c r="H116" s="219" t="s">
        <v>20</v>
      </c>
      <c r="I116" s="220"/>
      <c r="J116" s="216"/>
      <c r="K116" s="216"/>
      <c r="L116" s="221"/>
      <c r="M116" s="222"/>
      <c r="N116" s="223"/>
      <c r="O116" s="223"/>
      <c r="P116" s="223"/>
      <c r="Q116" s="223"/>
      <c r="R116" s="223"/>
      <c r="S116" s="223"/>
      <c r="T116" s="224"/>
      <c r="AT116" s="225" t="s">
        <v>173</v>
      </c>
      <c r="AU116" s="225" t="s">
        <v>82</v>
      </c>
      <c r="AV116" s="12" t="s">
        <v>22</v>
      </c>
      <c r="AW116" s="12" t="s">
        <v>38</v>
      </c>
      <c r="AX116" s="12" t="s">
        <v>75</v>
      </c>
      <c r="AY116" s="225" t="s">
        <v>115</v>
      </c>
    </row>
    <row r="117" spans="2:65" s="11" customFormat="1" x14ac:dyDescent="0.3">
      <c r="B117" s="204"/>
      <c r="C117" s="205"/>
      <c r="D117" s="184" t="s">
        <v>173</v>
      </c>
      <c r="E117" s="206" t="s">
        <v>20</v>
      </c>
      <c r="F117" s="207" t="s">
        <v>377</v>
      </c>
      <c r="G117" s="205"/>
      <c r="H117" s="208">
        <v>35.840000000000003</v>
      </c>
      <c r="I117" s="209"/>
      <c r="J117" s="205"/>
      <c r="K117" s="205"/>
      <c r="L117" s="210"/>
      <c r="M117" s="211"/>
      <c r="N117" s="212"/>
      <c r="O117" s="212"/>
      <c r="P117" s="212"/>
      <c r="Q117" s="212"/>
      <c r="R117" s="212"/>
      <c r="S117" s="212"/>
      <c r="T117" s="213"/>
      <c r="AT117" s="214" t="s">
        <v>173</v>
      </c>
      <c r="AU117" s="214" t="s">
        <v>82</v>
      </c>
      <c r="AV117" s="11" t="s">
        <v>82</v>
      </c>
      <c r="AW117" s="11" t="s">
        <v>38</v>
      </c>
      <c r="AX117" s="11" t="s">
        <v>22</v>
      </c>
      <c r="AY117" s="214" t="s">
        <v>115</v>
      </c>
    </row>
    <row r="118" spans="2:65" s="1" customFormat="1" ht="22.5" customHeight="1" x14ac:dyDescent="0.3">
      <c r="B118" s="34"/>
      <c r="C118" s="172" t="s">
        <v>230</v>
      </c>
      <c r="D118" s="172" t="s">
        <v>116</v>
      </c>
      <c r="E118" s="173" t="s">
        <v>313</v>
      </c>
      <c r="F118" s="174" t="s">
        <v>314</v>
      </c>
      <c r="G118" s="175" t="s">
        <v>191</v>
      </c>
      <c r="H118" s="176">
        <v>1.4350000000000001</v>
      </c>
      <c r="I118" s="177"/>
      <c r="J118" s="178">
        <f>ROUND(I118*H118,2)</f>
        <v>0</v>
      </c>
      <c r="K118" s="174" t="s">
        <v>120</v>
      </c>
      <c r="L118" s="54"/>
      <c r="M118" s="179" t="s">
        <v>20</v>
      </c>
      <c r="N118" s="180" t="s">
        <v>46</v>
      </c>
      <c r="O118" s="35"/>
      <c r="P118" s="181">
        <f>O118*H118</f>
        <v>0</v>
      </c>
      <c r="Q118" s="181">
        <v>0</v>
      </c>
      <c r="R118" s="181">
        <f>Q118*H118</f>
        <v>0</v>
      </c>
      <c r="S118" s="181">
        <v>0</v>
      </c>
      <c r="T118" s="182">
        <f>S118*H118</f>
        <v>0</v>
      </c>
      <c r="AR118" s="17" t="s">
        <v>114</v>
      </c>
      <c r="AT118" s="17" t="s">
        <v>116</v>
      </c>
      <c r="AU118" s="17" t="s">
        <v>82</v>
      </c>
      <c r="AY118" s="17" t="s">
        <v>115</v>
      </c>
      <c r="BE118" s="183">
        <f>IF(N118="základní",J118,0)</f>
        <v>0</v>
      </c>
      <c r="BF118" s="183">
        <f>IF(N118="snížená",J118,0)</f>
        <v>0</v>
      </c>
      <c r="BG118" s="183">
        <f>IF(N118="zákl. přenesená",J118,0)</f>
        <v>0</v>
      </c>
      <c r="BH118" s="183">
        <f>IF(N118="sníž. přenesená",J118,0)</f>
        <v>0</v>
      </c>
      <c r="BI118" s="183">
        <f>IF(N118="nulová",J118,0)</f>
        <v>0</v>
      </c>
      <c r="BJ118" s="17" t="s">
        <v>22</v>
      </c>
      <c r="BK118" s="183">
        <f>ROUND(I118*H118,2)</f>
        <v>0</v>
      </c>
      <c r="BL118" s="17" t="s">
        <v>114</v>
      </c>
      <c r="BM118" s="17" t="s">
        <v>378</v>
      </c>
    </row>
    <row r="119" spans="2:65" s="11" customFormat="1" x14ac:dyDescent="0.3">
      <c r="B119" s="204"/>
      <c r="C119" s="205"/>
      <c r="D119" s="184" t="s">
        <v>173</v>
      </c>
      <c r="E119" s="206" t="s">
        <v>20</v>
      </c>
      <c r="F119" s="207" t="s">
        <v>379</v>
      </c>
      <c r="G119" s="205"/>
      <c r="H119" s="208">
        <v>1.4350000000000001</v>
      </c>
      <c r="I119" s="209"/>
      <c r="J119" s="205"/>
      <c r="K119" s="205"/>
      <c r="L119" s="210"/>
      <c r="M119" s="211"/>
      <c r="N119" s="212"/>
      <c r="O119" s="212"/>
      <c r="P119" s="212"/>
      <c r="Q119" s="212"/>
      <c r="R119" s="212"/>
      <c r="S119" s="212"/>
      <c r="T119" s="213"/>
      <c r="AT119" s="214" t="s">
        <v>173</v>
      </c>
      <c r="AU119" s="214" t="s">
        <v>82</v>
      </c>
      <c r="AV119" s="11" t="s">
        <v>82</v>
      </c>
      <c r="AW119" s="11" t="s">
        <v>38</v>
      </c>
      <c r="AX119" s="11" t="s">
        <v>22</v>
      </c>
      <c r="AY119" s="214" t="s">
        <v>115</v>
      </c>
    </row>
    <row r="120" spans="2:65" s="1" customFormat="1" ht="22.5" customHeight="1" x14ac:dyDescent="0.3">
      <c r="B120" s="34"/>
      <c r="C120" s="172" t="s">
        <v>8</v>
      </c>
      <c r="D120" s="172" t="s">
        <v>116</v>
      </c>
      <c r="E120" s="173" t="s">
        <v>318</v>
      </c>
      <c r="F120" s="174" t="s">
        <v>319</v>
      </c>
      <c r="G120" s="175" t="s">
        <v>191</v>
      </c>
      <c r="H120" s="176">
        <v>20.09</v>
      </c>
      <c r="I120" s="177"/>
      <c r="J120" s="178">
        <f>ROUND(I120*H120,2)</f>
        <v>0</v>
      </c>
      <c r="K120" s="174" t="s">
        <v>120</v>
      </c>
      <c r="L120" s="54"/>
      <c r="M120" s="179" t="s">
        <v>20</v>
      </c>
      <c r="N120" s="180" t="s">
        <v>46</v>
      </c>
      <c r="O120" s="35"/>
      <c r="P120" s="181">
        <f>O120*H120</f>
        <v>0</v>
      </c>
      <c r="Q120" s="181">
        <v>0</v>
      </c>
      <c r="R120" s="181">
        <f>Q120*H120</f>
        <v>0</v>
      </c>
      <c r="S120" s="181">
        <v>0</v>
      </c>
      <c r="T120" s="182">
        <f>S120*H120</f>
        <v>0</v>
      </c>
      <c r="AR120" s="17" t="s">
        <v>114</v>
      </c>
      <c r="AT120" s="17" t="s">
        <v>116</v>
      </c>
      <c r="AU120" s="17" t="s">
        <v>82</v>
      </c>
      <c r="AY120" s="17" t="s">
        <v>115</v>
      </c>
      <c r="BE120" s="183">
        <f>IF(N120="základní",J120,0)</f>
        <v>0</v>
      </c>
      <c r="BF120" s="183">
        <f>IF(N120="snížená",J120,0)</f>
        <v>0</v>
      </c>
      <c r="BG120" s="183">
        <f>IF(N120="zákl. přenesená",J120,0)</f>
        <v>0</v>
      </c>
      <c r="BH120" s="183">
        <f>IF(N120="sníž. přenesená",J120,0)</f>
        <v>0</v>
      </c>
      <c r="BI120" s="183">
        <f>IF(N120="nulová",J120,0)</f>
        <v>0</v>
      </c>
      <c r="BJ120" s="17" t="s">
        <v>22</v>
      </c>
      <c r="BK120" s="183">
        <f>ROUND(I120*H120,2)</f>
        <v>0</v>
      </c>
      <c r="BL120" s="17" t="s">
        <v>114</v>
      </c>
      <c r="BM120" s="17" t="s">
        <v>380</v>
      </c>
    </row>
    <row r="121" spans="2:65" s="12" customFormat="1" x14ac:dyDescent="0.3">
      <c r="B121" s="215"/>
      <c r="C121" s="216"/>
      <c r="D121" s="186" t="s">
        <v>173</v>
      </c>
      <c r="E121" s="217" t="s">
        <v>20</v>
      </c>
      <c r="F121" s="218" t="s">
        <v>187</v>
      </c>
      <c r="G121" s="216"/>
      <c r="H121" s="219" t="s">
        <v>20</v>
      </c>
      <c r="I121" s="220"/>
      <c r="J121" s="216"/>
      <c r="K121" s="216"/>
      <c r="L121" s="221"/>
      <c r="M121" s="222"/>
      <c r="N121" s="223"/>
      <c r="O121" s="223"/>
      <c r="P121" s="223"/>
      <c r="Q121" s="223"/>
      <c r="R121" s="223"/>
      <c r="S121" s="223"/>
      <c r="T121" s="224"/>
      <c r="AT121" s="225" t="s">
        <v>173</v>
      </c>
      <c r="AU121" s="225" t="s">
        <v>82</v>
      </c>
      <c r="AV121" s="12" t="s">
        <v>22</v>
      </c>
      <c r="AW121" s="12" t="s">
        <v>38</v>
      </c>
      <c r="AX121" s="12" t="s">
        <v>75</v>
      </c>
      <c r="AY121" s="225" t="s">
        <v>115</v>
      </c>
    </row>
    <row r="122" spans="2:65" s="11" customFormat="1" x14ac:dyDescent="0.3">
      <c r="B122" s="204"/>
      <c r="C122" s="205"/>
      <c r="D122" s="184" t="s">
        <v>173</v>
      </c>
      <c r="E122" s="206" t="s">
        <v>20</v>
      </c>
      <c r="F122" s="207" t="s">
        <v>381</v>
      </c>
      <c r="G122" s="205"/>
      <c r="H122" s="208">
        <v>20.09</v>
      </c>
      <c r="I122" s="209"/>
      <c r="J122" s="205"/>
      <c r="K122" s="205"/>
      <c r="L122" s="210"/>
      <c r="M122" s="211"/>
      <c r="N122" s="212"/>
      <c r="O122" s="212"/>
      <c r="P122" s="212"/>
      <c r="Q122" s="212"/>
      <c r="R122" s="212"/>
      <c r="S122" s="212"/>
      <c r="T122" s="213"/>
      <c r="AT122" s="214" t="s">
        <v>173</v>
      </c>
      <c r="AU122" s="214" t="s">
        <v>82</v>
      </c>
      <c r="AV122" s="11" t="s">
        <v>82</v>
      </c>
      <c r="AW122" s="11" t="s">
        <v>38</v>
      </c>
      <c r="AX122" s="11" t="s">
        <v>22</v>
      </c>
      <c r="AY122" s="214" t="s">
        <v>115</v>
      </c>
    </row>
    <row r="123" spans="2:65" s="1" customFormat="1" ht="22.5" customHeight="1" x14ac:dyDescent="0.3">
      <c r="B123" s="34"/>
      <c r="C123" s="172" t="s">
        <v>239</v>
      </c>
      <c r="D123" s="172" t="s">
        <v>116</v>
      </c>
      <c r="E123" s="173" t="s">
        <v>323</v>
      </c>
      <c r="F123" s="174" t="s">
        <v>324</v>
      </c>
      <c r="G123" s="175" t="s">
        <v>191</v>
      </c>
      <c r="H123" s="176">
        <v>1</v>
      </c>
      <c r="I123" s="177"/>
      <c r="J123" s="178">
        <f>ROUND(I123*H123,2)</f>
        <v>0</v>
      </c>
      <c r="K123" s="174" t="s">
        <v>120</v>
      </c>
      <c r="L123" s="54"/>
      <c r="M123" s="179" t="s">
        <v>20</v>
      </c>
      <c r="N123" s="180" t="s">
        <v>46</v>
      </c>
      <c r="O123" s="35"/>
      <c r="P123" s="181">
        <f>O123*H123</f>
        <v>0</v>
      </c>
      <c r="Q123" s="181">
        <v>0</v>
      </c>
      <c r="R123" s="181">
        <f>Q123*H123</f>
        <v>0</v>
      </c>
      <c r="S123" s="181">
        <v>0</v>
      </c>
      <c r="T123" s="182">
        <f>S123*H123</f>
        <v>0</v>
      </c>
      <c r="AR123" s="17" t="s">
        <v>114</v>
      </c>
      <c r="AT123" s="17" t="s">
        <v>116</v>
      </c>
      <c r="AU123" s="17" t="s">
        <v>82</v>
      </c>
      <c r="AY123" s="17" t="s">
        <v>115</v>
      </c>
      <c r="BE123" s="183">
        <f>IF(N123="základní",J123,0)</f>
        <v>0</v>
      </c>
      <c r="BF123" s="183">
        <f>IF(N123="snížená",J123,0)</f>
        <v>0</v>
      </c>
      <c r="BG123" s="183">
        <f>IF(N123="zákl. přenesená",J123,0)</f>
        <v>0</v>
      </c>
      <c r="BH123" s="183">
        <f>IF(N123="sníž. přenesená",J123,0)</f>
        <v>0</v>
      </c>
      <c r="BI123" s="183">
        <f>IF(N123="nulová",J123,0)</f>
        <v>0</v>
      </c>
      <c r="BJ123" s="17" t="s">
        <v>22</v>
      </c>
      <c r="BK123" s="183">
        <f>ROUND(I123*H123,2)</f>
        <v>0</v>
      </c>
      <c r="BL123" s="17" t="s">
        <v>114</v>
      </c>
      <c r="BM123" s="17" t="s">
        <v>382</v>
      </c>
    </row>
    <row r="124" spans="2:65" s="11" customFormat="1" x14ac:dyDescent="0.3">
      <c r="B124" s="204"/>
      <c r="C124" s="205"/>
      <c r="D124" s="184" t="s">
        <v>173</v>
      </c>
      <c r="E124" s="206" t="s">
        <v>20</v>
      </c>
      <c r="F124" s="207" t="s">
        <v>383</v>
      </c>
      <c r="G124" s="205"/>
      <c r="H124" s="208">
        <v>1</v>
      </c>
      <c r="I124" s="209"/>
      <c r="J124" s="205"/>
      <c r="K124" s="205"/>
      <c r="L124" s="210"/>
      <c r="M124" s="211"/>
      <c r="N124" s="212"/>
      <c r="O124" s="212"/>
      <c r="P124" s="212"/>
      <c r="Q124" s="212"/>
      <c r="R124" s="212"/>
      <c r="S124" s="212"/>
      <c r="T124" s="213"/>
      <c r="AT124" s="214" t="s">
        <v>173</v>
      </c>
      <c r="AU124" s="214" t="s">
        <v>82</v>
      </c>
      <c r="AV124" s="11" t="s">
        <v>82</v>
      </c>
      <c r="AW124" s="11" t="s">
        <v>38</v>
      </c>
      <c r="AX124" s="11" t="s">
        <v>22</v>
      </c>
      <c r="AY124" s="214" t="s">
        <v>115</v>
      </c>
    </row>
    <row r="125" spans="2:65" s="1" customFormat="1" ht="22.5" customHeight="1" x14ac:dyDescent="0.3">
      <c r="B125" s="34"/>
      <c r="C125" s="172" t="s">
        <v>244</v>
      </c>
      <c r="D125" s="172" t="s">
        <v>116</v>
      </c>
      <c r="E125" s="173" t="s">
        <v>329</v>
      </c>
      <c r="F125" s="174" t="s">
        <v>330</v>
      </c>
      <c r="G125" s="175" t="s">
        <v>191</v>
      </c>
      <c r="H125" s="176">
        <v>1.4350000000000001</v>
      </c>
      <c r="I125" s="177"/>
      <c r="J125" s="178">
        <f>ROUND(I125*H125,2)</f>
        <v>0</v>
      </c>
      <c r="K125" s="174" t="s">
        <v>120</v>
      </c>
      <c r="L125" s="54"/>
      <c r="M125" s="179" t="s">
        <v>20</v>
      </c>
      <c r="N125" s="180" t="s">
        <v>46</v>
      </c>
      <c r="O125" s="35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AR125" s="17" t="s">
        <v>114</v>
      </c>
      <c r="AT125" s="17" t="s">
        <v>116</v>
      </c>
      <c r="AU125" s="17" t="s">
        <v>82</v>
      </c>
      <c r="AY125" s="17" t="s">
        <v>115</v>
      </c>
      <c r="BE125" s="183">
        <f>IF(N125="základní",J125,0)</f>
        <v>0</v>
      </c>
      <c r="BF125" s="183">
        <f>IF(N125="snížená",J125,0)</f>
        <v>0</v>
      </c>
      <c r="BG125" s="183">
        <f>IF(N125="zákl. přenesená",J125,0)</f>
        <v>0</v>
      </c>
      <c r="BH125" s="183">
        <f>IF(N125="sníž. přenesená",J125,0)</f>
        <v>0</v>
      </c>
      <c r="BI125" s="183">
        <f>IF(N125="nulová",J125,0)</f>
        <v>0</v>
      </c>
      <c r="BJ125" s="17" t="s">
        <v>22</v>
      </c>
      <c r="BK125" s="183">
        <f>ROUND(I125*H125,2)</f>
        <v>0</v>
      </c>
      <c r="BL125" s="17" t="s">
        <v>114</v>
      </c>
      <c r="BM125" s="17" t="s">
        <v>384</v>
      </c>
    </row>
    <row r="126" spans="2:65" s="11" customFormat="1" x14ac:dyDescent="0.3">
      <c r="B126" s="204"/>
      <c r="C126" s="205"/>
      <c r="D126" s="184" t="s">
        <v>173</v>
      </c>
      <c r="E126" s="206" t="s">
        <v>20</v>
      </c>
      <c r="F126" s="207" t="s">
        <v>385</v>
      </c>
      <c r="G126" s="205"/>
      <c r="H126" s="208">
        <v>1.4350000000000001</v>
      </c>
      <c r="I126" s="209"/>
      <c r="J126" s="205"/>
      <c r="K126" s="205"/>
      <c r="L126" s="210"/>
      <c r="M126" s="211"/>
      <c r="N126" s="212"/>
      <c r="O126" s="212"/>
      <c r="P126" s="212"/>
      <c r="Q126" s="212"/>
      <c r="R126" s="212"/>
      <c r="S126" s="212"/>
      <c r="T126" s="213"/>
      <c r="AT126" s="214" t="s">
        <v>173</v>
      </c>
      <c r="AU126" s="214" t="s">
        <v>82</v>
      </c>
      <c r="AV126" s="11" t="s">
        <v>82</v>
      </c>
      <c r="AW126" s="11" t="s">
        <v>38</v>
      </c>
      <c r="AX126" s="11" t="s">
        <v>22</v>
      </c>
      <c r="AY126" s="214" t="s">
        <v>115</v>
      </c>
    </row>
    <row r="127" spans="2:65" s="1" customFormat="1" ht="22.5" customHeight="1" x14ac:dyDescent="0.3">
      <c r="B127" s="34"/>
      <c r="C127" s="172" t="s">
        <v>249</v>
      </c>
      <c r="D127" s="172" t="s">
        <v>116</v>
      </c>
      <c r="E127" s="173" t="s">
        <v>334</v>
      </c>
      <c r="F127" s="174" t="s">
        <v>335</v>
      </c>
      <c r="G127" s="175" t="s">
        <v>191</v>
      </c>
      <c r="H127" s="176">
        <v>2.56</v>
      </c>
      <c r="I127" s="177"/>
      <c r="J127" s="178">
        <f>ROUND(I127*H127,2)</f>
        <v>0</v>
      </c>
      <c r="K127" s="174" t="s">
        <v>120</v>
      </c>
      <c r="L127" s="54"/>
      <c r="M127" s="179" t="s">
        <v>20</v>
      </c>
      <c r="N127" s="180" t="s">
        <v>46</v>
      </c>
      <c r="O127" s="35"/>
      <c r="P127" s="181">
        <f>O127*H127</f>
        <v>0</v>
      </c>
      <c r="Q127" s="181">
        <v>0</v>
      </c>
      <c r="R127" s="181">
        <f>Q127*H127</f>
        <v>0</v>
      </c>
      <c r="S127" s="181">
        <v>0</v>
      </c>
      <c r="T127" s="182">
        <f>S127*H127</f>
        <v>0</v>
      </c>
      <c r="AR127" s="17" t="s">
        <v>114</v>
      </c>
      <c r="AT127" s="17" t="s">
        <v>116</v>
      </c>
      <c r="AU127" s="17" t="s">
        <v>82</v>
      </c>
      <c r="AY127" s="17" t="s">
        <v>115</v>
      </c>
      <c r="BE127" s="183">
        <f>IF(N127="základní",J127,0)</f>
        <v>0</v>
      </c>
      <c r="BF127" s="183">
        <f>IF(N127="snížená",J127,0)</f>
        <v>0</v>
      </c>
      <c r="BG127" s="183">
        <f>IF(N127="zákl. přenesená",J127,0)</f>
        <v>0</v>
      </c>
      <c r="BH127" s="183">
        <f>IF(N127="sníž. přenesená",J127,0)</f>
        <v>0</v>
      </c>
      <c r="BI127" s="183">
        <f>IF(N127="nulová",J127,0)</f>
        <v>0</v>
      </c>
      <c r="BJ127" s="17" t="s">
        <v>22</v>
      </c>
      <c r="BK127" s="183">
        <f>ROUND(I127*H127,2)</f>
        <v>0</v>
      </c>
      <c r="BL127" s="17" t="s">
        <v>114</v>
      </c>
      <c r="BM127" s="17" t="s">
        <v>386</v>
      </c>
    </row>
    <row r="128" spans="2:65" s="11" customFormat="1" x14ac:dyDescent="0.3">
      <c r="B128" s="204"/>
      <c r="C128" s="205"/>
      <c r="D128" s="186" t="s">
        <v>173</v>
      </c>
      <c r="E128" s="236" t="s">
        <v>20</v>
      </c>
      <c r="F128" s="237" t="s">
        <v>387</v>
      </c>
      <c r="G128" s="205"/>
      <c r="H128" s="238">
        <v>2.56</v>
      </c>
      <c r="I128" s="209"/>
      <c r="J128" s="205"/>
      <c r="K128" s="205"/>
      <c r="L128" s="210"/>
      <c r="M128" s="211"/>
      <c r="N128" s="212"/>
      <c r="O128" s="212"/>
      <c r="P128" s="212"/>
      <c r="Q128" s="212"/>
      <c r="R128" s="212"/>
      <c r="S128" s="212"/>
      <c r="T128" s="213"/>
      <c r="AT128" s="214" t="s">
        <v>173</v>
      </c>
      <c r="AU128" s="214" t="s">
        <v>82</v>
      </c>
      <c r="AV128" s="11" t="s">
        <v>82</v>
      </c>
      <c r="AW128" s="11" t="s">
        <v>38</v>
      </c>
      <c r="AX128" s="11" t="s">
        <v>22</v>
      </c>
      <c r="AY128" s="214" t="s">
        <v>115</v>
      </c>
    </row>
    <row r="129" spans="2:65" s="9" customFormat="1" ht="29.85" customHeight="1" x14ac:dyDescent="0.35">
      <c r="B129" s="158"/>
      <c r="C129" s="159"/>
      <c r="D129" s="160" t="s">
        <v>74</v>
      </c>
      <c r="E129" s="202" t="s">
        <v>342</v>
      </c>
      <c r="F129" s="202" t="s">
        <v>343</v>
      </c>
      <c r="G129" s="159"/>
      <c r="H129" s="159"/>
      <c r="I129" s="162"/>
      <c r="J129" s="203">
        <f>BK129</f>
        <v>0</v>
      </c>
      <c r="K129" s="159"/>
      <c r="L129" s="164"/>
      <c r="M129" s="165"/>
      <c r="N129" s="166"/>
      <c r="O129" s="166"/>
      <c r="P129" s="167">
        <f>P130</f>
        <v>0</v>
      </c>
      <c r="Q129" s="166"/>
      <c r="R129" s="167">
        <f>R130</f>
        <v>0</v>
      </c>
      <c r="S129" s="166"/>
      <c r="T129" s="168">
        <f>T130</f>
        <v>0</v>
      </c>
      <c r="AR129" s="169" t="s">
        <v>22</v>
      </c>
      <c r="AT129" s="170" t="s">
        <v>74</v>
      </c>
      <c r="AU129" s="170" t="s">
        <v>22</v>
      </c>
      <c r="AY129" s="169" t="s">
        <v>115</v>
      </c>
      <c r="BK129" s="171">
        <f>BK130</f>
        <v>0</v>
      </c>
    </row>
    <row r="130" spans="2:65" s="1" customFormat="1" ht="22.5" customHeight="1" x14ac:dyDescent="0.3">
      <c r="B130" s="34"/>
      <c r="C130" s="172" t="s">
        <v>255</v>
      </c>
      <c r="D130" s="172" t="s">
        <v>116</v>
      </c>
      <c r="E130" s="173" t="s">
        <v>388</v>
      </c>
      <c r="F130" s="174" t="s">
        <v>389</v>
      </c>
      <c r="G130" s="175" t="s">
        <v>191</v>
      </c>
      <c r="H130" s="176">
        <v>1.99</v>
      </c>
      <c r="I130" s="177"/>
      <c r="J130" s="178">
        <f>ROUND(I130*H130,2)</f>
        <v>0</v>
      </c>
      <c r="K130" s="174" t="s">
        <v>120</v>
      </c>
      <c r="L130" s="54"/>
      <c r="M130" s="179" t="s">
        <v>20</v>
      </c>
      <c r="N130" s="188" t="s">
        <v>46</v>
      </c>
      <c r="O130" s="189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AR130" s="17" t="s">
        <v>114</v>
      </c>
      <c r="AT130" s="17" t="s">
        <v>116</v>
      </c>
      <c r="AU130" s="17" t="s">
        <v>82</v>
      </c>
      <c r="AY130" s="17" t="s">
        <v>115</v>
      </c>
      <c r="BE130" s="183">
        <f>IF(N130="základní",J130,0)</f>
        <v>0</v>
      </c>
      <c r="BF130" s="183">
        <f>IF(N130="snížená",J130,0)</f>
        <v>0</v>
      </c>
      <c r="BG130" s="183">
        <f>IF(N130="zákl. přenesená",J130,0)</f>
        <v>0</v>
      </c>
      <c r="BH130" s="183">
        <f>IF(N130="sníž. přenesená",J130,0)</f>
        <v>0</v>
      </c>
      <c r="BI130" s="183">
        <f>IF(N130="nulová",J130,0)</f>
        <v>0</v>
      </c>
      <c r="BJ130" s="17" t="s">
        <v>22</v>
      </c>
      <c r="BK130" s="183">
        <f>ROUND(I130*H130,2)</f>
        <v>0</v>
      </c>
      <c r="BL130" s="17" t="s">
        <v>114</v>
      </c>
      <c r="BM130" s="17" t="s">
        <v>390</v>
      </c>
    </row>
    <row r="131" spans="2:65" s="1" customFormat="1" ht="6.9" customHeight="1" x14ac:dyDescent="0.3">
      <c r="B131" s="49"/>
      <c r="C131" s="50"/>
      <c r="D131" s="50"/>
      <c r="E131" s="50"/>
      <c r="F131" s="50"/>
      <c r="G131" s="50"/>
      <c r="H131" s="50"/>
      <c r="I131" s="128"/>
      <c r="J131" s="50"/>
      <c r="K131" s="50"/>
      <c r="L131" s="54"/>
    </row>
  </sheetData>
  <sheetProtection password="CC35" sheet="1" objects="1" scenarios="1" formatColumns="0" formatRows="0" sort="0" autoFilter="0"/>
  <autoFilter ref="C82:K82"/>
  <mergeCells count="9">
    <mergeCell ref="E73:H73"/>
    <mergeCell ref="E75:H75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tooltip="Krycí list soupisu" display="1) Krycí list soupisu"/>
    <hyperlink ref="G1:H1" location="C54" tooltip="Rekapitulace" display="2) Rekapitulace"/>
    <hyperlink ref="J1" location="C82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scale="70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16"/>
  <sheetViews>
    <sheetView showGridLines="0" zoomScaleNormal="100" workbookViewId="0"/>
  </sheetViews>
  <sheetFormatPr defaultRowHeight="12" x14ac:dyDescent="0.3"/>
  <cols>
    <col min="1" max="1" width="8.28515625" style="263" customWidth="1"/>
    <col min="2" max="2" width="1.7109375" style="263" customWidth="1"/>
    <col min="3" max="4" width="5" style="263" customWidth="1"/>
    <col min="5" max="5" width="11.7109375" style="263" customWidth="1"/>
    <col min="6" max="6" width="9.140625" style="263" customWidth="1"/>
    <col min="7" max="7" width="5" style="263" customWidth="1"/>
    <col min="8" max="8" width="77.85546875" style="263" customWidth="1"/>
    <col min="9" max="10" width="20" style="263" customWidth="1"/>
    <col min="11" max="11" width="1.7109375" style="263" customWidth="1"/>
    <col min="12" max="256" width="9.140625" style="263"/>
    <col min="257" max="257" width="8.28515625" style="263" customWidth="1"/>
    <col min="258" max="258" width="1.7109375" style="263" customWidth="1"/>
    <col min="259" max="260" width="5" style="263" customWidth="1"/>
    <col min="261" max="261" width="11.7109375" style="263" customWidth="1"/>
    <col min="262" max="262" width="9.140625" style="263"/>
    <col min="263" max="263" width="5" style="263" customWidth="1"/>
    <col min="264" max="264" width="77.85546875" style="263" customWidth="1"/>
    <col min="265" max="266" width="20" style="263" customWidth="1"/>
    <col min="267" max="267" width="1.7109375" style="263" customWidth="1"/>
    <col min="268" max="512" width="9.140625" style="263"/>
    <col min="513" max="513" width="8.28515625" style="263" customWidth="1"/>
    <col min="514" max="514" width="1.7109375" style="263" customWidth="1"/>
    <col min="515" max="516" width="5" style="263" customWidth="1"/>
    <col min="517" max="517" width="11.7109375" style="263" customWidth="1"/>
    <col min="518" max="518" width="9.140625" style="263"/>
    <col min="519" max="519" width="5" style="263" customWidth="1"/>
    <col min="520" max="520" width="77.85546875" style="263" customWidth="1"/>
    <col min="521" max="522" width="20" style="263" customWidth="1"/>
    <col min="523" max="523" width="1.7109375" style="263" customWidth="1"/>
    <col min="524" max="768" width="9.140625" style="263"/>
    <col min="769" max="769" width="8.28515625" style="263" customWidth="1"/>
    <col min="770" max="770" width="1.7109375" style="263" customWidth="1"/>
    <col min="771" max="772" width="5" style="263" customWidth="1"/>
    <col min="773" max="773" width="11.7109375" style="263" customWidth="1"/>
    <col min="774" max="774" width="9.140625" style="263"/>
    <col min="775" max="775" width="5" style="263" customWidth="1"/>
    <col min="776" max="776" width="77.85546875" style="263" customWidth="1"/>
    <col min="777" max="778" width="20" style="263" customWidth="1"/>
    <col min="779" max="779" width="1.7109375" style="263" customWidth="1"/>
    <col min="780" max="1024" width="9.140625" style="263"/>
    <col min="1025" max="1025" width="8.28515625" style="263" customWidth="1"/>
    <col min="1026" max="1026" width="1.7109375" style="263" customWidth="1"/>
    <col min="1027" max="1028" width="5" style="263" customWidth="1"/>
    <col min="1029" max="1029" width="11.7109375" style="263" customWidth="1"/>
    <col min="1030" max="1030" width="9.140625" style="263"/>
    <col min="1031" max="1031" width="5" style="263" customWidth="1"/>
    <col min="1032" max="1032" width="77.85546875" style="263" customWidth="1"/>
    <col min="1033" max="1034" width="20" style="263" customWidth="1"/>
    <col min="1035" max="1035" width="1.7109375" style="263" customWidth="1"/>
    <col min="1036" max="1280" width="9.140625" style="263"/>
    <col min="1281" max="1281" width="8.28515625" style="263" customWidth="1"/>
    <col min="1282" max="1282" width="1.7109375" style="263" customWidth="1"/>
    <col min="1283" max="1284" width="5" style="263" customWidth="1"/>
    <col min="1285" max="1285" width="11.7109375" style="263" customWidth="1"/>
    <col min="1286" max="1286" width="9.140625" style="263"/>
    <col min="1287" max="1287" width="5" style="263" customWidth="1"/>
    <col min="1288" max="1288" width="77.85546875" style="263" customWidth="1"/>
    <col min="1289" max="1290" width="20" style="263" customWidth="1"/>
    <col min="1291" max="1291" width="1.7109375" style="263" customWidth="1"/>
    <col min="1292" max="1536" width="9.140625" style="263"/>
    <col min="1537" max="1537" width="8.28515625" style="263" customWidth="1"/>
    <col min="1538" max="1538" width="1.7109375" style="263" customWidth="1"/>
    <col min="1539" max="1540" width="5" style="263" customWidth="1"/>
    <col min="1541" max="1541" width="11.7109375" style="263" customWidth="1"/>
    <col min="1542" max="1542" width="9.140625" style="263"/>
    <col min="1543" max="1543" width="5" style="263" customWidth="1"/>
    <col min="1544" max="1544" width="77.85546875" style="263" customWidth="1"/>
    <col min="1545" max="1546" width="20" style="263" customWidth="1"/>
    <col min="1547" max="1547" width="1.7109375" style="263" customWidth="1"/>
    <col min="1548" max="1792" width="9.140625" style="263"/>
    <col min="1793" max="1793" width="8.28515625" style="263" customWidth="1"/>
    <col min="1794" max="1794" width="1.7109375" style="263" customWidth="1"/>
    <col min="1795" max="1796" width="5" style="263" customWidth="1"/>
    <col min="1797" max="1797" width="11.7109375" style="263" customWidth="1"/>
    <col min="1798" max="1798" width="9.140625" style="263"/>
    <col min="1799" max="1799" width="5" style="263" customWidth="1"/>
    <col min="1800" max="1800" width="77.85546875" style="263" customWidth="1"/>
    <col min="1801" max="1802" width="20" style="263" customWidth="1"/>
    <col min="1803" max="1803" width="1.7109375" style="263" customWidth="1"/>
    <col min="1804" max="2048" width="9.140625" style="263"/>
    <col min="2049" max="2049" width="8.28515625" style="263" customWidth="1"/>
    <col min="2050" max="2050" width="1.7109375" style="263" customWidth="1"/>
    <col min="2051" max="2052" width="5" style="263" customWidth="1"/>
    <col min="2053" max="2053" width="11.7109375" style="263" customWidth="1"/>
    <col min="2054" max="2054" width="9.140625" style="263"/>
    <col min="2055" max="2055" width="5" style="263" customWidth="1"/>
    <col min="2056" max="2056" width="77.85546875" style="263" customWidth="1"/>
    <col min="2057" max="2058" width="20" style="263" customWidth="1"/>
    <col min="2059" max="2059" width="1.7109375" style="263" customWidth="1"/>
    <col min="2060" max="2304" width="9.140625" style="263"/>
    <col min="2305" max="2305" width="8.28515625" style="263" customWidth="1"/>
    <col min="2306" max="2306" width="1.7109375" style="263" customWidth="1"/>
    <col min="2307" max="2308" width="5" style="263" customWidth="1"/>
    <col min="2309" max="2309" width="11.7109375" style="263" customWidth="1"/>
    <col min="2310" max="2310" width="9.140625" style="263"/>
    <col min="2311" max="2311" width="5" style="263" customWidth="1"/>
    <col min="2312" max="2312" width="77.85546875" style="263" customWidth="1"/>
    <col min="2313" max="2314" width="20" style="263" customWidth="1"/>
    <col min="2315" max="2315" width="1.7109375" style="263" customWidth="1"/>
    <col min="2316" max="2560" width="9.140625" style="263"/>
    <col min="2561" max="2561" width="8.28515625" style="263" customWidth="1"/>
    <col min="2562" max="2562" width="1.7109375" style="263" customWidth="1"/>
    <col min="2563" max="2564" width="5" style="263" customWidth="1"/>
    <col min="2565" max="2565" width="11.7109375" style="263" customWidth="1"/>
    <col min="2566" max="2566" width="9.140625" style="263"/>
    <col min="2567" max="2567" width="5" style="263" customWidth="1"/>
    <col min="2568" max="2568" width="77.85546875" style="263" customWidth="1"/>
    <col min="2569" max="2570" width="20" style="263" customWidth="1"/>
    <col min="2571" max="2571" width="1.7109375" style="263" customWidth="1"/>
    <col min="2572" max="2816" width="9.140625" style="263"/>
    <col min="2817" max="2817" width="8.28515625" style="263" customWidth="1"/>
    <col min="2818" max="2818" width="1.7109375" style="263" customWidth="1"/>
    <col min="2819" max="2820" width="5" style="263" customWidth="1"/>
    <col min="2821" max="2821" width="11.7109375" style="263" customWidth="1"/>
    <col min="2822" max="2822" width="9.140625" style="263"/>
    <col min="2823" max="2823" width="5" style="263" customWidth="1"/>
    <col min="2824" max="2824" width="77.85546875" style="263" customWidth="1"/>
    <col min="2825" max="2826" width="20" style="263" customWidth="1"/>
    <col min="2827" max="2827" width="1.7109375" style="263" customWidth="1"/>
    <col min="2828" max="3072" width="9.140625" style="263"/>
    <col min="3073" max="3073" width="8.28515625" style="263" customWidth="1"/>
    <col min="3074" max="3074" width="1.7109375" style="263" customWidth="1"/>
    <col min="3075" max="3076" width="5" style="263" customWidth="1"/>
    <col min="3077" max="3077" width="11.7109375" style="263" customWidth="1"/>
    <col min="3078" max="3078" width="9.140625" style="263"/>
    <col min="3079" max="3079" width="5" style="263" customWidth="1"/>
    <col min="3080" max="3080" width="77.85546875" style="263" customWidth="1"/>
    <col min="3081" max="3082" width="20" style="263" customWidth="1"/>
    <col min="3083" max="3083" width="1.7109375" style="263" customWidth="1"/>
    <col min="3084" max="3328" width="9.140625" style="263"/>
    <col min="3329" max="3329" width="8.28515625" style="263" customWidth="1"/>
    <col min="3330" max="3330" width="1.7109375" style="263" customWidth="1"/>
    <col min="3331" max="3332" width="5" style="263" customWidth="1"/>
    <col min="3333" max="3333" width="11.7109375" style="263" customWidth="1"/>
    <col min="3334" max="3334" width="9.140625" style="263"/>
    <col min="3335" max="3335" width="5" style="263" customWidth="1"/>
    <col min="3336" max="3336" width="77.85546875" style="263" customWidth="1"/>
    <col min="3337" max="3338" width="20" style="263" customWidth="1"/>
    <col min="3339" max="3339" width="1.7109375" style="263" customWidth="1"/>
    <col min="3340" max="3584" width="9.140625" style="263"/>
    <col min="3585" max="3585" width="8.28515625" style="263" customWidth="1"/>
    <col min="3586" max="3586" width="1.7109375" style="263" customWidth="1"/>
    <col min="3587" max="3588" width="5" style="263" customWidth="1"/>
    <col min="3589" max="3589" width="11.7109375" style="263" customWidth="1"/>
    <col min="3590" max="3590" width="9.140625" style="263"/>
    <col min="3591" max="3591" width="5" style="263" customWidth="1"/>
    <col min="3592" max="3592" width="77.85546875" style="263" customWidth="1"/>
    <col min="3593" max="3594" width="20" style="263" customWidth="1"/>
    <col min="3595" max="3595" width="1.7109375" style="263" customWidth="1"/>
    <col min="3596" max="3840" width="9.140625" style="263"/>
    <col min="3841" max="3841" width="8.28515625" style="263" customWidth="1"/>
    <col min="3842" max="3842" width="1.7109375" style="263" customWidth="1"/>
    <col min="3843" max="3844" width="5" style="263" customWidth="1"/>
    <col min="3845" max="3845" width="11.7109375" style="263" customWidth="1"/>
    <col min="3846" max="3846" width="9.140625" style="263"/>
    <col min="3847" max="3847" width="5" style="263" customWidth="1"/>
    <col min="3848" max="3848" width="77.85546875" style="263" customWidth="1"/>
    <col min="3849" max="3850" width="20" style="263" customWidth="1"/>
    <col min="3851" max="3851" width="1.7109375" style="263" customWidth="1"/>
    <col min="3852" max="4096" width="9.140625" style="263"/>
    <col min="4097" max="4097" width="8.28515625" style="263" customWidth="1"/>
    <col min="4098" max="4098" width="1.7109375" style="263" customWidth="1"/>
    <col min="4099" max="4100" width="5" style="263" customWidth="1"/>
    <col min="4101" max="4101" width="11.7109375" style="263" customWidth="1"/>
    <col min="4102" max="4102" width="9.140625" style="263"/>
    <col min="4103" max="4103" width="5" style="263" customWidth="1"/>
    <col min="4104" max="4104" width="77.85546875" style="263" customWidth="1"/>
    <col min="4105" max="4106" width="20" style="263" customWidth="1"/>
    <col min="4107" max="4107" width="1.7109375" style="263" customWidth="1"/>
    <col min="4108" max="4352" width="9.140625" style="263"/>
    <col min="4353" max="4353" width="8.28515625" style="263" customWidth="1"/>
    <col min="4354" max="4354" width="1.7109375" style="263" customWidth="1"/>
    <col min="4355" max="4356" width="5" style="263" customWidth="1"/>
    <col min="4357" max="4357" width="11.7109375" style="263" customWidth="1"/>
    <col min="4358" max="4358" width="9.140625" style="263"/>
    <col min="4359" max="4359" width="5" style="263" customWidth="1"/>
    <col min="4360" max="4360" width="77.85546875" style="263" customWidth="1"/>
    <col min="4361" max="4362" width="20" style="263" customWidth="1"/>
    <col min="4363" max="4363" width="1.7109375" style="263" customWidth="1"/>
    <col min="4364" max="4608" width="9.140625" style="263"/>
    <col min="4609" max="4609" width="8.28515625" style="263" customWidth="1"/>
    <col min="4610" max="4610" width="1.7109375" style="263" customWidth="1"/>
    <col min="4611" max="4612" width="5" style="263" customWidth="1"/>
    <col min="4613" max="4613" width="11.7109375" style="263" customWidth="1"/>
    <col min="4614" max="4614" width="9.140625" style="263"/>
    <col min="4615" max="4615" width="5" style="263" customWidth="1"/>
    <col min="4616" max="4616" width="77.85546875" style="263" customWidth="1"/>
    <col min="4617" max="4618" width="20" style="263" customWidth="1"/>
    <col min="4619" max="4619" width="1.7109375" style="263" customWidth="1"/>
    <col min="4620" max="4864" width="9.140625" style="263"/>
    <col min="4865" max="4865" width="8.28515625" style="263" customWidth="1"/>
    <col min="4866" max="4866" width="1.7109375" style="263" customWidth="1"/>
    <col min="4867" max="4868" width="5" style="263" customWidth="1"/>
    <col min="4869" max="4869" width="11.7109375" style="263" customWidth="1"/>
    <col min="4870" max="4870" width="9.140625" style="263"/>
    <col min="4871" max="4871" width="5" style="263" customWidth="1"/>
    <col min="4872" max="4872" width="77.85546875" style="263" customWidth="1"/>
    <col min="4873" max="4874" width="20" style="263" customWidth="1"/>
    <col min="4875" max="4875" width="1.7109375" style="263" customWidth="1"/>
    <col min="4876" max="5120" width="9.140625" style="263"/>
    <col min="5121" max="5121" width="8.28515625" style="263" customWidth="1"/>
    <col min="5122" max="5122" width="1.7109375" style="263" customWidth="1"/>
    <col min="5123" max="5124" width="5" style="263" customWidth="1"/>
    <col min="5125" max="5125" width="11.7109375" style="263" customWidth="1"/>
    <col min="5126" max="5126" width="9.140625" style="263"/>
    <col min="5127" max="5127" width="5" style="263" customWidth="1"/>
    <col min="5128" max="5128" width="77.85546875" style="263" customWidth="1"/>
    <col min="5129" max="5130" width="20" style="263" customWidth="1"/>
    <col min="5131" max="5131" width="1.7109375" style="263" customWidth="1"/>
    <col min="5132" max="5376" width="9.140625" style="263"/>
    <col min="5377" max="5377" width="8.28515625" style="263" customWidth="1"/>
    <col min="5378" max="5378" width="1.7109375" style="263" customWidth="1"/>
    <col min="5379" max="5380" width="5" style="263" customWidth="1"/>
    <col min="5381" max="5381" width="11.7109375" style="263" customWidth="1"/>
    <col min="5382" max="5382" width="9.140625" style="263"/>
    <col min="5383" max="5383" width="5" style="263" customWidth="1"/>
    <col min="5384" max="5384" width="77.85546875" style="263" customWidth="1"/>
    <col min="5385" max="5386" width="20" style="263" customWidth="1"/>
    <col min="5387" max="5387" width="1.7109375" style="263" customWidth="1"/>
    <col min="5388" max="5632" width="9.140625" style="263"/>
    <col min="5633" max="5633" width="8.28515625" style="263" customWidth="1"/>
    <col min="5634" max="5634" width="1.7109375" style="263" customWidth="1"/>
    <col min="5635" max="5636" width="5" style="263" customWidth="1"/>
    <col min="5637" max="5637" width="11.7109375" style="263" customWidth="1"/>
    <col min="5638" max="5638" width="9.140625" style="263"/>
    <col min="5639" max="5639" width="5" style="263" customWidth="1"/>
    <col min="5640" max="5640" width="77.85546875" style="263" customWidth="1"/>
    <col min="5641" max="5642" width="20" style="263" customWidth="1"/>
    <col min="5643" max="5643" width="1.7109375" style="263" customWidth="1"/>
    <col min="5644" max="5888" width="9.140625" style="263"/>
    <col min="5889" max="5889" width="8.28515625" style="263" customWidth="1"/>
    <col min="5890" max="5890" width="1.7109375" style="263" customWidth="1"/>
    <col min="5891" max="5892" width="5" style="263" customWidth="1"/>
    <col min="5893" max="5893" width="11.7109375" style="263" customWidth="1"/>
    <col min="5894" max="5894" width="9.140625" style="263"/>
    <col min="5895" max="5895" width="5" style="263" customWidth="1"/>
    <col min="5896" max="5896" width="77.85546875" style="263" customWidth="1"/>
    <col min="5897" max="5898" width="20" style="263" customWidth="1"/>
    <col min="5899" max="5899" width="1.7109375" style="263" customWidth="1"/>
    <col min="5900" max="6144" width="9.140625" style="263"/>
    <col min="6145" max="6145" width="8.28515625" style="263" customWidth="1"/>
    <col min="6146" max="6146" width="1.7109375" style="263" customWidth="1"/>
    <col min="6147" max="6148" width="5" style="263" customWidth="1"/>
    <col min="6149" max="6149" width="11.7109375" style="263" customWidth="1"/>
    <col min="6150" max="6150" width="9.140625" style="263"/>
    <col min="6151" max="6151" width="5" style="263" customWidth="1"/>
    <col min="6152" max="6152" width="77.85546875" style="263" customWidth="1"/>
    <col min="6153" max="6154" width="20" style="263" customWidth="1"/>
    <col min="6155" max="6155" width="1.7109375" style="263" customWidth="1"/>
    <col min="6156" max="6400" width="9.140625" style="263"/>
    <col min="6401" max="6401" width="8.28515625" style="263" customWidth="1"/>
    <col min="6402" max="6402" width="1.7109375" style="263" customWidth="1"/>
    <col min="6403" max="6404" width="5" style="263" customWidth="1"/>
    <col min="6405" max="6405" width="11.7109375" style="263" customWidth="1"/>
    <col min="6406" max="6406" width="9.140625" style="263"/>
    <col min="6407" max="6407" width="5" style="263" customWidth="1"/>
    <col min="6408" max="6408" width="77.85546875" style="263" customWidth="1"/>
    <col min="6409" max="6410" width="20" style="263" customWidth="1"/>
    <col min="6411" max="6411" width="1.7109375" style="263" customWidth="1"/>
    <col min="6412" max="6656" width="9.140625" style="263"/>
    <col min="6657" max="6657" width="8.28515625" style="263" customWidth="1"/>
    <col min="6658" max="6658" width="1.7109375" style="263" customWidth="1"/>
    <col min="6659" max="6660" width="5" style="263" customWidth="1"/>
    <col min="6661" max="6661" width="11.7109375" style="263" customWidth="1"/>
    <col min="6662" max="6662" width="9.140625" style="263"/>
    <col min="6663" max="6663" width="5" style="263" customWidth="1"/>
    <col min="6664" max="6664" width="77.85546875" style="263" customWidth="1"/>
    <col min="6665" max="6666" width="20" style="263" customWidth="1"/>
    <col min="6667" max="6667" width="1.7109375" style="263" customWidth="1"/>
    <col min="6668" max="6912" width="9.140625" style="263"/>
    <col min="6913" max="6913" width="8.28515625" style="263" customWidth="1"/>
    <col min="6914" max="6914" width="1.7109375" style="263" customWidth="1"/>
    <col min="6915" max="6916" width="5" style="263" customWidth="1"/>
    <col min="6917" max="6917" width="11.7109375" style="263" customWidth="1"/>
    <col min="6918" max="6918" width="9.140625" style="263"/>
    <col min="6919" max="6919" width="5" style="263" customWidth="1"/>
    <col min="6920" max="6920" width="77.85546875" style="263" customWidth="1"/>
    <col min="6921" max="6922" width="20" style="263" customWidth="1"/>
    <col min="6923" max="6923" width="1.7109375" style="263" customWidth="1"/>
    <col min="6924" max="7168" width="9.140625" style="263"/>
    <col min="7169" max="7169" width="8.28515625" style="263" customWidth="1"/>
    <col min="7170" max="7170" width="1.7109375" style="263" customWidth="1"/>
    <col min="7171" max="7172" width="5" style="263" customWidth="1"/>
    <col min="7173" max="7173" width="11.7109375" style="263" customWidth="1"/>
    <col min="7174" max="7174" width="9.140625" style="263"/>
    <col min="7175" max="7175" width="5" style="263" customWidth="1"/>
    <col min="7176" max="7176" width="77.85546875" style="263" customWidth="1"/>
    <col min="7177" max="7178" width="20" style="263" customWidth="1"/>
    <col min="7179" max="7179" width="1.7109375" style="263" customWidth="1"/>
    <col min="7180" max="7424" width="9.140625" style="263"/>
    <col min="7425" max="7425" width="8.28515625" style="263" customWidth="1"/>
    <col min="7426" max="7426" width="1.7109375" style="263" customWidth="1"/>
    <col min="7427" max="7428" width="5" style="263" customWidth="1"/>
    <col min="7429" max="7429" width="11.7109375" style="263" customWidth="1"/>
    <col min="7430" max="7430" width="9.140625" style="263"/>
    <col min="7431" max="7431" width="5" style="263" customWidth="1"/>
    <col min="7432" max="7432" width="77.85546875" style="263" customWidth="1"/>
    <col min="7433" max="7434" width="20" style="263" customWidth="1"/>
    <col min="7435" max="7435" width="1.7109375" style="263" customWidth="1"/>
    <col min="7436" max="7680" width="9.140625" style="263"/>
    <col min="7681" max="7681" width="8.28515625" style="263" customWidth="1"/>
    <col min="7682" max="7682" width="1.7109375" style="263" customWidth="1"/>
    <col min="7683" max="7684" width="5" style="263" customWidth="1"/>
    <col min="7685" max="7685" width="11.7109375" style="263" customWidth="1"/>
    <col min="7686" max="7686" width="9.140625" style="263"/>
    <col min="7687" max="7687" width="5" style="263" customWidth="1"/>
    <col min="7688" max="7688" width="77.85546875" style="263" customWidth="1"/>
    <col min="7689" max="7690" width="20" style="263" customWidth="1"/>
    <col min="7691" max="7691" width="1.7109375" style="263" customWidth="1"/>
    <col min="7692" max="7936" width="9.140625" style="263"/>
    <col min="7937" max="7937" width="8.28515625" style="263" customWidth="1"/>
    <col min="7938" max="7938" width="1.7109375" style="263" customWidth="1"/>
    <col min="7939" max="7940" width="5" style="263" customWidth="1"/>
    <col min="7941" max="7941" width="11.7109375" style="263" customWidth="1"/>
    <col min="7942" max="7942" width="9.140625" style="263"/>
    <col min="7943" max="7943" width="5" style="263" customWidth="1"/>
    <col min="7944" max="7944" width="77.85546875" style="263" customWidth="1"/>
    <col min="7945" max="7946" width="20" style="263" customWidth="1"/>
    <col min="7947" max="7947" width="1.7109375" style="263" customWidth="1"/>
    <col min="7948" max="8192" width="9.140625" style="263"/>
    <col min="8193" max="8193" width="8.28515625" style="263" customWidth="1"/>
    <col min="8194" max="8194" width="1.7109375" style="263" customWidth="1"/>
    <col min="8195" max="8196" width="5" style="263" customWidth="1"/>
    <col min="8197" max="8197" width="11.7109375" style="263" customWidth="1"/>
    <col min="8198" max="8198" width="9.140625" style="263"/>
    <col min="8199" max="8199" width="5" style="263" customWidth="1"/>
    <col min="8200" max="8200" width="77.85546875" style="263" customWidth="1"/>
    <col min="8201" max="8202" width="20" style="263" customWidth="1"/>
    <col min="8203" max="8203" width="1.7109375" style="263" customWidth="1"/>
    <col min="8204" max="8448" width="9.140625" style="263"/>
    <col min="8449" max="8449" width="8.28515625" style="263" customWidth="1"/>
    <col min="8450" max="8450" width="1.7109375" style="263" customWidth="1"/>
    <col min="8451" max="8452" width="5" style="263" customWidth="1"/>
    <col min="8453" max="8453" width="11.7109375" style="263" customWidth="1"/>
    <col min="8454" max="8454" width="9.140625" style="263"/>
    <col min="8455" max="8455" width="5" style="263" customWidth="1"/>
    <col min="8456" max="8456" width="77.85546875" style="263" customWidth="1"/>
    <col min="8457" max="8458" width="20" style="263" customWidth="1"/>
    <col min="8459" max="8459" width="1.7109375" style="263" customWidth="1"/>
    <col min="8460" max="8704" width="9.140625" style="263"/>
    <col min="8705" max="8705" width="8.28515625" style="263" customWidth="1"/>
    <col min="8706" max="8706" width="1.7109375" style="263" customWidth="1"/>
    <col min="8707" max="8708" width="5" style="263" customWidth="1"/>
    <col min="8709" max="8709" width="11.7109375" style="263" customWidth="1"/>
    <col min="8710" max="8710" width="9.140625" style="263"/>
    <col min="8711" max="8711" width="5" style="263" customWidth="1"/>
    <col min="8712" max="8712" width="77.85546875" style="263" customWidth="1"/>
    <col min="8713" max="8714" width="20" style="263" customWidth="1"/>
    <col min="8715" max="8715" width="1.7109375" style="263" customWidth="1"/>
    <col min="8716" max="8960" width="9.140625" style="263"/>
    <col min="8961" max="8961" width="8.28515625" style="263" customWidth="1"/>
    <col min="8962" max="8962" width="1.7109375" style="263" customWidth="1"/>
    <col min="8963" max="8964" width="5" style="263" customWidth="1"/>
    <col min="8965" max="8965" width="11.7109375" style="263" customWidth="1"/>
    <col min="8966" max="8966" width="9.140625" style="263"/>
    <col min="8967" max="8967" width="5" style="263" customWidth="1"/>
    <col min="8968" max="8968" width="77.85546875" style="263" customWidth="1"/>
    <col min="8969" max="8970" width="20" style="263" customWidth="1"/>
    <col min="8971" max="8971" width="1.7109375" style="263" customWidth="1"/>
    <col min="8972" max="9216" width="9.140625" style="263"/>
    <col min="9217" max="9217" width="8.28515625" style="263" customWidth="1"/>
    <col min="9218" max="9218" width="1.7109375" style="263" customWidth="1"/>
    <col min="9219" max="9220" width="5" style="263" customWidth="1"/>
    <col min="9221" max="9221" width="11.7109375" style="263" customWidth="1"/>
    <col min="9222" max="9222" width="9.140625" style="263"/>
    <col min="9223" max="9223" width="5" style="263" customWidth="1"/>
    <col min="9224" max="9224" width="77.85546875" style="263" customWidth="1"/>
    <col min="9225" max="9226" width="20" style="263" customWidth="1"/>
    <col min="9227" max="9227" width="1.7109375" style="263" customWidth="1"/>
    <col min="9228" max="9472" width="9.140625" style="263"/>
    <col min="9473" max="9473" width="8.28515625" style="263" customWidth="1"/>
    <col min="9474" max="9474" width="1.7109375" style="263" customWidth="1"/>
    <col min="9475" max="9476" width="5" style="263" customWidth="1"/>
    <col min="9477" max="9477" width="11.7109375" style="263" customWidth="1"/>
    <col min="9478" max="9478" width="9.140625" style="263"/>
    <col min="9479" max="9479" width="5" style="263" customWidth="1"/>
    <col min="9480" max="9480" width="77.85546875" style="263" customWidth="1"/>
    <col min="9481" max="9482" width="20" style="263" customWidth="1"/>
    <col min="9483" max="9483" width="1.7109375" style="263" customWidth="1"/>
    <col min="9484" max="9728" width="9.140625" style="263"/>
    <col min="9729" max="9729" width="8.28515625" style="263" customWidth="1"/>
    <col min="9730" max="9730" width="1.7109375" style="263" customWidth="1"/>
    <col min="9731" max="9732" width="5" style="263" customWidth="1"/>
    <col min="9733" max="9733" width="11.7109375" style="263" customWidth="1"/>
    <col min="9734" max="9734" width="9.140625" style="263"/>
    <col min="9735" max="9735" width="5" style="263" customWidth="1"/>
    <col min="9736" max="9736" width="77.85546875" style="263" customWidth="1"/>
    <col min="9737" max="9738" width="20" style="263" customWidth="1"/>
    <col min="9739" max="9739" width="1.7109375" style="263" customWidth="1"/>
    <col min="9740" max="9984" width="9.140625" style="263"/>
    <col min="9985" max="9985" width="8.28515625" style="263" customWidth="1"/>
    <col min="9986" max="9986" width="1.7109375" style="263" customWidth="1"/>
    <col min="9987" max="9988" width="5" style="263" customWidth="1"/>
    <col min="9989" max="9989" width="11.7109375" style="263" customWidth="1"/>
    <col min="9990" max="9990" width="9.140625" style="263"/>
    <col min="9991" max="9991" width="5" style="263" customWidth="1"/>
    <col min="9992" max="9992" width="77.85546875" style="263" customWidth="1"/>
    <col min="9993" max="9994" width="20" style="263" customWidth="1"/>
    <col min="9995" max="9995" width="1.7109375" style="263" customWidth="1"/>
    <col min="9996" max="10240" width="9.140625" style="263"/>
    <col min="10241" max="10241" width="8.28515625" style="263" customWidth="1"/>
    <col min="10242" max="10242" width="1.7109375" style="263" customWidth="1"/>
    <col min="10243" max="10244" width="5" style="263" customWidth="1"/>
    <col min="10245" max="10245" width="11.7109375" style="263" customWidth="1"/>
    <col min="10246" max="10246" width="9.140625" style="263"/>
    <col min="10247" max="10247" width="5" style="263" customWidth="1"/>
    <col min="10248" max="10248" width="77.85546875" style="263" customWidth="1"/>
    <col min="10249" max="10250" width="20" style="263" customWidth="1"/>
    <col min="10251" max="10251" width="1.7109375" style="263" customWidth="1"/>
    <col min="10252" max="10496" width="9.140625" style="263"/>
    <col min="10497" max="10497" width="8.28515625" style="263" customWidth="1"/>
    <col min="10498" max="10498" width="1.7109375" style="263" customWidth="1"/>
    <col min="10499" max="10500" width="5" style="263" customWidth="1"/>
    <col min="10501" max="10501" width="11.7109375" style="263" customWidth="1"/>
    <col min="10502" max="10502" width="9.140625" style="263"/>
    <col min="10503" max="10503" width="5" style="263" customWidth="1"/>
    <col min="10504" max="10504" width="77.85546875" style="263" customWidth="1"/>
    <col min="10505" max="10506" width="20" style="263" customWidth="1"/>
    <col min="10507" max="10507" width="1.7109375" style="263" customWidth="1"/>
    <col min="10508" max="10752" width="9.140625" style="263"/>
    <col min="10753" max="10753" width="8.28515625" style="263" customWidth="1"/>
    <col min="10754" max="10754" width="1.7109375" style="263" customWidth="1"/>
    <col min="10755" max="10756" width="5" style="263" customWidth="1"/>
    <col min="10757" max="10757" width="11.7109375" style="263" customWidth="1"/>
    <col min="10758" max="10758" width="9.140625" style="263"/>
    <col min="10759" max="10759" width="5" style="263" customWidth="1"/>
    <col min="10760" max="10760" width="77.85546875" style="263" customWidth="1"/>
    <col min="10761" max="10762" width="20" style="263" customWidth="1"/>
    <col min="10763" max="10763" width="1.7109375" style="263" customWidth="1"/>
    <col min="10764" max="11008" width="9.140625" style="263"/>
    <col min="11009" max="11009" width="8.28515625" style="263" customWidth="1"/>
    <col min="11010" max="11010" width="1.7109375" style="263" customWidth="1"/>
    <col min="11011" max="11012" width="5" style="263" customWidth="1"/>
    <col min="11013" max="11013" width="11.7109375" style="263" customWidth="1"/>
    <col min="11014" max="11014" width="9.140625" style="263"/>
    <col min="11015" max="11015" width="5" style="263" customWidth="1"/>
    <col min="11016" max="11016" width="77.85546875" style="263" customWidth="1"/>
    <col min="11017" max="11018" width="20" style="263" customWidth="1"/>
    <col min="11019" max="11019" width="1.7109375" style="263" customWidth="1"/>
    <col min="11020" max="11264" width="9.140625" style="263"/>
    <col min="11265" max="11265" width="8.28515625" style="263" customWidth="1"/>
    <col min="11266" max="11266" width="1.7109375" style="263" customWidth="1"/>
    <col min="11267" max="11268" width="5" style="263" customWidth="1"/>
    <col min="11269" max="11269" width="11.7109375" style="263" customWidth="1"/>
    <col min="11270" max="11270" width="9.140625" style="263"/>
    <col min="11271" max="11271" width="5" style="263" customWidth="1"/>
    <col min="11272" max="11272" width="77.85546875" style="263" customWidth="1"/>
    <col min="11273" max="11274" width="20" style="263" customWidth="1"/>
    <col min="11275" max="11275" width="1.7109375" style="263" customWidth="1"/>
    <col min="11276" max="11520" width="9.140625" style="263"/>
    <col min="11521" max="11521" width="8.28515625" style="263" customWidth="1"/>
    <col min="11522" max="11522" width="1.7109375" style="263" customWidth="1"/>
    <col min="11523" max="11524" width="5" style="263" customWidth="1"/>
    <col min="11525" max="11525" width="11.7109375" style="263" customWidth="1"/>
    <col min="11526" max="11526" width="9.140625" style="263"/>
    <col min="11527" max="11527" width="5" style="263" customWidth="1"/>
    <col min="11528" max="11528" width="77.85546875" style="263" customWidth="1"/>
    <col min="11529" max="11530" width="20" style="263" customWidth="1"/>
    <col min="11531" max="11531" width="1.7109375" style="263" customWidth="1"/>
    <col min="11532" max="11776" width="9.140625" style="263"/>
    <col min="11777" max="11777" width="8.28515625" style="263" customWidth="1"/>
    <col min="11778" max="11778" width="1.7109375" style="263" customWidth="1"/>
    <col min="11779" max="11780" width="5" style="263" customWidth="1"/>
    <col min="11781" max="11781" width="11.7109375" style="263" customWidth="1"/>
    <col min="11782" max="11782" width="9.140625" style="263"/>
    <col min="11783" max="11783" width="5" style="263" customWidth="1"/>
    <col min="11784" max="11784" width="77.85546875" style="263" customWidth="1"/>
    <col min="11785" max="11786" width="20" style="263" customWidth="1"/>
    <col min="11787" max="11787" width="1.7109375" style="263" customWidth="1"/>
    <col min="11788" max="12032" width="9.140625" style="263"/>
    <col min="12033" max="12033" width="8.28515625" style="263" customWidth="1"/>
    <col min="12034" max="12034" width="1.7109375" style="263" customWidth="1"/>
    <col min="12035" max="12036" width="5" style="263" customWidth="1"/>
    <col min="12037" max="12037" width="11.7109375" style="263" customWidth="1"/>
    <col min="12038" max="12038" width="9.140625" style="263"/>
    <col min="12039" max="12039" width="5" style="263" customWidth="1"/>
    <col min="12040" max="12040" width="77.85546875" style="263" customWidth="1"/>
    <col min="12041" max="12042" width="20" style="263" customWidth="1"/>
    <col min="12043" max="12043" width="1.7109375" style="263" customWidth="1"/>
    <col min="12044" max="12288" width="9.140625" style="263"/>
    <col min="12289" max="12289" width="8.28515625" style="263" customWidth="1"/>
    <col min="12290" max="12290" width="1.7109375" style="263" customWidth="1"/>
    <col min="12291" max="12292" width="5" style="263" customWidth="1"/>
    <col min="12293" max="12293" width="11.7109375" style="263" customWidth="1"/>
    <col min="12294" max="12294" width="9.140625" style="263"/>
    <col min="12295" max="12295" width="5" style="263" customWidth="1"/>
    <col min="12296" max="12296" width="77.85546875" style="263" customWidth="1"/>
    <col min="12297" max="12298" width="20" style="263" customWidth="1"/>
    <col min="12299" max="12299" width="1.7109375" style="263" customWidth="1"/>
    <col min="12300" max="12544" width="9.140625" style="263"/>
    <col min="12545" max="12545" width="8.28515625" style="263" customWidth="1"/>
    <col min="12546" max="12546" width="1.7109375" style="263" customWidth="1"/>
    <col min="12547" max="12548" width="5" style="263" customWidth="1"/>
    <col min="12549" max="12549" width="11.7109375" style="263" customWidth="1"/>
    <col min="12550" max="12550" width="9.140625" style="263"/>
    <col min="12551" max="12551" width="5" style="263" customWidth="1"/>
    <col min="12552" max="12552" width="77.85546875" style="263" customWidth="1"/>
    <col min="12553" max="12554" width="20" style="263" customWidth="1"/>
    <col min="12555" max="12555" width="1.7109375" style="263" customWidth="1"/>
    <col min="12556" max="12800" width="9.140625" style="263"/>
    <col min="12801" max="12801" width="8.28515625" style="263" customWidth="1"/>
    <col min="12802" max="12802" width="1.7109375" style="263" customWidth="1"/>
    <col min="12803" max="12804" width="5" style="263" customWidth="1"/>
    <col min="12805" max="12805" width="11.7109375" style="263" customWidth="1"/>
    <col min="12806" max="12806" width="9.140625" style="263"/>
    <col min="12807" max="12807" width="5" style="263" customWidth="1"/>
    <col min="12808" max="12808" width="77.85546875" style="263" customWidth="1"/>
    <col min="12809" max="12810" width="20" style="263" customWidth="1"/>
    <col min="12811" max="12811" width="1.7109375" style="263" customWidth="1"/>
    <col min="12812" max="13056" width="9.140625" style="263"/>
    <col min="13057" max="13057" width="8.28515625" style="263" customWidth="1"/>
    <col min="13058" max="13058" width="1.7109375" style="263" customWidth="1"/>
    <col min="13059" max="13060" width="5" style="263" customWidth="1"/>
    <col min="13061" max="13061" width="11.7109375" style="263" customWidth="1"/>
    <col min="13062" max="13062" width="9.140625" style="263"/>
    <col min="13063" max="13063" width="5" style="263" customWidth="1"/>
    <col min="13064" max="13064" width="77.85546875" style="263" customWidth="1"/>
    <col min="13065" max="13066" width="20" style="263" customWidth="1"/>
    <col min="13067" max="13067" width="1.7109375" style="263" customWidth="1"/>
    <col min="13068" max="13312" width="9.140625" style="263"/>
    <col min="13313" max="13313" width="8.28515625" style="263" customWidth="1"/>
    <col min="13314" max="13314" width="1.7109375" style="263" customWidth="1"/>
    <col min="13315" max="13316" width="5" style="263" customWidth="1"/>
    <col min="13317" max="13317" width="11.7109375" style="263" customWidth="1"/>
    <col min="13318" max="13318" width="9.140625" style="263"/>
    <col min="13319" max="13319" width="5" style="263" customWidth="1"/>
    <col min="13320" max="13320" width="77.85546875" style="263" customWidth="1"/>
    <col min="13321" max="13322" width="20" style="263" customWidth="1"/>
    <col min="13323" max="13323" width="1.7109375" style="263" customWidth="1"/>
    <col min="13324" max="13568" width="9.140625" style="263"/>
    <col min="13569" max="13569" width="8.28515625" style="263" customWidth="1"/>
    <col min="13570" max="13570" width="1.7109375" style="263" customWidth="1"/>
    <col min="13571" max="13572" width="5" style="263" customWidth="1"/>
    <col min="13573" max="13573" width="11.7109375" style="263" customWidth="1"/>
    <col min="13574" max="13574" width="9.140625" style="263"/>
    <col min="13575" max="13575" width="5" style="263" customWidth="1"/>
    <col min="13576" max="13576" width="77.85546875" style="263" customWidth="1"/>
    <col min="13577" max="13578" width="20" style="263" customWidth="1"/>
    <col min="13579" max="13579" width="1.7109375" style="263" customWidth="1"/>
    <col min="13580" max="13824" width="9.140625" style="263"/>
    <col min="13825" max="13825" width="8.28515625" style="263" customWidth="1"/>
    <col min="13826" max="13826" width="1.7109375" style="263" customWidth="1"/>
    <col min="13827" max="13828" width="5" style="263" customWidth="1"/>
    <col min="13829" max="13829" width="11.7109375" style="263" customWidth="1"/>
    <col min="13830" max="13830" width="9.140625" style="263"/>
    <col min="13831" max="13831" width="5" style="263" customWidth="1"/>
    <col min="13832" max="13832" width="77.85546875" style="263" customWidth="1"/>
    <col min="13833" max="13834" width="20" style="263" customWidth="1"/>
    <col min="13835" max="13835" width="1.7109375" style="263" customWidth="1"/>
    <col min="13836" max="14080" width="9.140625" style="263"/>
    <col min="14081" max="14081" width="8.28515625" style="263" customWidth="1"/>
    <col min="14082" max="14082" width="1.7109375" style="263" customWidth="1"/>
    <col min="14083" max="14084" width="5" style="263" customWidth="1"/>
    <col min="14085" max="14085" width="11.7109375" style="263" customWidth="1"/>
    <col min="14086" max="14086" width="9.140625" style="263"/>
    <col min="14087" max="14087" width="5" style="263" customWidth="1"/>
    <col min="14088" max="14088" width="77.85546875" style="263" customWidth="1"/>
    <col min="14089" max="14090" width="20" style="263" customWidth="1"/>
    <col min="14091" max="14091" width="1.7109375" style="263" customWidth="1"/>
    <col min="14092" max="14336" width="9.140625" style="263"/>
    <col min="14337" max="14337" width="8.28515625" style="263" customWidth="1"/>
    <col min="14338" max="14338" width="1.7109375" style="263" customWidth="1"/>
    <col min="14339" max="14340" width="5" style="263" customWidth="1"/>
    <col min="14341" max="14341" width="11.7109375" style="263" customWidth="1"/>
    <col min="14342" max="14342" width="9.140625" style="263"/>
    <col min="14343" max="14343" width="5" style="263" customWidth="1"/>
    <col min="14344" max="14344" width="77.85546875" style="263" customWidth="1"/>
    <col min="14345" max="14346" width="20" style="263" customWidth="1"/>
    <col min="14347" max="14347" width="1.7109375" style="263" customWidth="1"/>
    <col min="14348" max="14592" width="9.140625" style="263"/>
    <col min="14593" max="14593" width="8.28515625" style="263" customWidth="1"/>
    <col min="14594" max="14594" width="1.7109375" style="263" customWidth="1"/>
    <col min="14595" max="14596" width="5" style="263" customWidth="1"/>
    <col min="14597" max="14597" width="11.7109375" style="263" customWidth="1"/>
    <col min="14598" max="14598" width="9.140625" style="263"/>
    <col min="14599" max="14599" width="5" style="263" customWidth="1"/>
    <col min="14600" max="14600" width="77.85546875" style="263" customWidth="1"/>
    <col min="14601" max="14602" width="20" style="263" customWidth="1"/>
    <col min="14603" max="14603" width="1.7109375" style="263" customWidth="1"/>
    <col min="14604" max="14848" width="9.140625" style="263"/>
    <col min="14849" max="14849" width="8.28515625" style="263" customWidth="1"/>
    <col min="14850" max="14850" width="1.7109375" style="263" customWidth="1"/>
    <col min="14851" max="14852" width="5" style="263" customWidth="1"/>
    <col min="14853" max="14853" width="11.7109375" style="263" customWidth="1"/>
    <col min="14854" max="14854" width="9.140625" style="263"/>
    <col min="14855" max="14855" width="5" style="263" customWidth="1"/>
    <col min="14856" max="14856" width="77.85546875" style="263" customWidth="1"/>
    <col min="14857" max="14858" width="20" style="263" customWidth="1"/>
    <col min="14859" max="14859" width="1.7109375" style="263" customWidth="1"/>
    <col min="14860" max="15104" width="9.140625" style="263"/>
    <col min="15105" max="15105" width="8.28515625" style="263" customWidth="1"/>
    <col min="15106" max="15106" width="1.7109375" style="263" customWidth="1"/>
    <col min="15107" max="15108" width="5" style="263" customWidth="1"/>
    <col min="15109" max="15109" width="11.7109375" style="263" customWidth="1"/>
    <col min="15110" max="15110" width="9.140625" style="263"/>
    <col min="15111" max="15111" width="5" style="263" customWidth="1"/>
    <col min="15112" max="15112" width="77.85546875" style="263" customWidth="1"/>
    <col min="15113" max="15114" width="20" style="263" customWidth="1"/>
    <col min="15115" max="15115" width="1.7109375" style="263" customWidth="1"/>
    <col min="15116" max="15360" width="9.140625" style="263"/>
    <col min="15361" max="15361" width="8.28515625" style="263" customWidth="1"/>
    <col min="15362" max="15362" width="1.7109375" style="263" customWidth="1"/>
    <col min="15363" max="15364" width="5" style="263" customWidth="1"/>
    <col min="15365" max="15365" width="11.7109375" style="263" customWidth="1"/>
    <col min="15366" max="15366" width="9.140625" style="263"/>
    <col min="15367" max="15367" width="5" style="263" customWidth="1"/>
    <col min="15368" max="15368" width="77.85546875" style="263" customWidth="1"/>
    <col min="15369" max="15370" width="20" style="263" customWidth="1"/>
    <col min="15371" max="15371" width="1.7109375" style="263" customWidth="1"/>
    <col min="15372" max="15616" width="9.140625" style="263"/>
    <col min="15617" max="15617" width="8.28515625" style="263" customWidth="1"/>
    <col min="15618" max="15618" width="1.7109375" style="263" customWidth="1"/>
    <col min="15619" max="15620" width="5" style="263" customWidth="1"/>
    <col min="15621" max="15621" width="11.7109375" style="263" customWidth="1"/>
    <col min="15622" max="15622" width="9.140625" style="263"/>
    <col min="15623" max="15623" width="5" style="263" customWidth="1"/>
    <col min="15624" max="15624" width="77.85546875" style="263" customWidth="1"/>
    <col min="15625" max="15626" width="20" style="263" customWidth="1"/>
    <col min="15627" max="15627" width="1.7109375" style="263" customWidth="1"/>
    <col min="15628" max="15872" width="9.140625" style="263"/>
    <col min="15873" max="15873" width="8.28515625" style="263" customWidth="1"/>
    <col min="15874" max="15874" width="1.7109375" style="263" customWidth="1"/>
    <col min="15875" max="15876" width="5" style="263" customWidth="1"/>
    <col min="15877" max="15877" width="11.7109375" style="263" customWidth="1"/>
    <col min="15878" max="15878" width="9.140625" style="263"/>
    <col min="15879" max="15879" width="5" style="263" customWidth="1"/>
    <col min="15880" max="15880" width="77.85546875" style="263" customWidth="1"/>
    <col min="15881" max="15882" width="20" style="263" customWidth="1"/>
    <col min="15883" max="15883" width="1.7109375" style="263" customWidth="1"/>
    <col min="15884" max="16128" width="9.140625" style="263"/>
    <col min="16129" max="16129" width="8.28515625" style="263" customWidth="1"/>
    <col min="16130" max="16130" width="1.7109375" style="263" customWidth="1"/>
    <col min="16131" max="16132" width="5" style="263" customWidth="1"/>
    <col min="16133" max="16133" width="11.7109375" style="263" customWidth="1"/>
    <col min="16134" max="16134" width="9.140625" style="263"/>
    <col min="16135" max="16135" width="5" style="263" customWidth="1"/>
    <col min="16136" max="16136" width="77.85546875" style="263" customWidth="1"/>
    <col min="16137" max="16138" width="20" style="263" customWidth="1"/>
    <col min="16139" max="16139" width="1.7109375" style="263" customWidth="1"/>
    <col min="16140" max="16384" width="9.140625" style="263"/>
  </cols>
  <sheetData>
    <row r="1" spans="2:11" ht="37.5" customHeight="1" x14ac:dyDescent="0.3"/>
    <row r="2" spans="2:11" ht="7.5" customHeight="1" x14ac:dyDescent="0.3">
      <c r="B2" s="264"/>
      <c r="C2" s="265"/>
      <c r="D2" s="265"/>
      <c r="E2" s="265"/>
      <c r="F2" s="265"/>
      <c r="G2" s="265"/>
      <c r="H2" s="265"/>
      <c r="I2" s="265"/>
      <c r="J2" s="265"/>
      <c r="K2" s="266"/>
    </row>
    <row r="3" spans="2:11" s="269" customFormat="1" ht="45" customHeight="1" x14ac:dyDescent="0.3">
      <c r="B3" s="267"/>
      <c r="C3" s="387" t="s">
        <v>398</v>
      </c>
      <c r="D3" s="387"/>
      <c r="E3" s="387"/>
      <c r="F3" s="387"/>
      <c r="G3" s="387"/>
      <c r="H3" s="387"/>
      <c r="I3" s="387"/>
      <c r="J3" s="387"/>
      <c r="K3" s="268"/>
    </row>
    <row r="4" spans="2:11" ht="25.5" customHeight="1" x14ac:dyDescent="0.3">
      <c r="B4" s="270"/>
      <c r="C4" s="388" t="s">
        <v>399</v>
      </c>
      <c r="D4" s="388"/>
      <c r="E4" s="388"/>
      <c r="F4" s="388"/>
      <c r="G4" s="388"/>
      <c r="H4" s="388"/>
      <c r="I4" s="388"/>
      <c r="J4" s="388"/>
      <c r="K4" s="271"/>
    </row>
    <row r="5" spans="2:11" ht="5.25" customHeight="1" x14ac:dyDescent="0.3">
      <c r="B5" s="270"/>
      <c r="C5" s="272"/>
      <c r="D5" s="272"/>
      <c r="E5" s="272"/>
      <c r="F5" s="272"/>
      <c r="G5" s="272"/>
      <c r="H5" s="272"/>
      <c r="I5" s="272"/>
      <c r="J5" s="272"/>
      <c r="K5" s="271"/>
    </row>
    <row r="6" spans="2:11" ht="15" customHeight="1" x14ac:dyDescent="0.3">
      <c r="B6" s="270"/>
      <c r="C6" s="386" t="s">
        <v>400</v>
      </c>
      <c r="D6" s="386"/>
      <c r="E6" s="386"/>
      <c r="F6" s="386"/>
      <c r="G6" s="386"/>
      <c r="H6" s="386"/>
      <c r="I6" s="386"/>
      <c r="J6" s="386"/>
      <c r="K6" s="271"/>
    </row>
    <row r="7" spans="2:11" ht="15" customHeight="1" x14ac:dyDescent="0.3">
      <c r="B7" s="273"/>
      <c r="C7" s="386" t="s">
        <v>401</v>
      </c>
      <c r="D7" s="386"/>
      <c r="E7" s="386"/>
      <c r="F7" s="386"/>
      <c r="G7" s="386"/>
      <c r="H7" s="386"/>
      <c r="I7" s="386"/>
      <c r="J7" s="386"/>
      <c r="K7" s="271"/>
    </row>
    <row r="8" spans="2:11" ht="12.75" customHeight="1" x14ac:dyDescent="0.3">
      <c r="B8" s="273"/>
      <c r="C8" s="274"/>
      <c r="D8" s="274"/>
      <c r="E8" s="274"/>
      <c r="F8" s="274"/>
      <c r="G8" s="274"/>
      <c r="H8" s="274"/>
      <c r="I8" s="274"/>
      <c r="J8" s="274"/>
      <c r="K8" s="271"/>
    </row>
    <row r="9" spans="2:11" ht="15" customHeight="1" x14ac:dyDescent="0.3">
      <c r="B9" s="273"/>
      <c r="C9" s="386" t="s">
        <v>402</v>
      </c>
      <c r="D9" s="386"/>
      <c r="E9" s="386"/>
      <c r="F9" s="386"/>
      <c r="G9" s="386"/>
      <c r="H9" s="386"/>
      <c r="I9" s="386"/>
      <c r="J9" s="386"/>
      <c r="K9" s="271"/>
    </row>
    <row r="10" spans="2:11" ht="15" customHeight="1" x14ac:dyDescent="0.3">
      <c r="B10" s="273"/>
      <c r="C10" s="274"/>
      <c r="D10" s="386" t="s">
        <v>403</v>
      </c>
      <c r="E10" s="386"/>
      <c r="F10" s="386"/>
      <c r="G10" s="386"/>
      <c r="H10" s="386"/>
      <c r="I10" s="386"/>
      <c r="J10" s="386"/>
      <c r="K10" s="271"/>
    </row>
    <row r="11" spans="2:11" ht="15" customHeight="1" x14ac:dyDescent="0.3">
      <c r="B11" s="273"/>
      <c r="C11" s="275"/>
      <c r="D11" s="386" t="s">
        <v>404</v>
      </c>
      <c r="E11" s="386"/>
      <c r="F11" s="386"/>
      <c r="G11" s="386"/>
      <c r="H11" s="386"/>
      <c r="I11" s="386"/>
      <c r="J11" s="386"/>
      <c r="K11" s="271"/>
    </row>
    <row r="12" spans="2:11" ht="12.75" customHeight="1" x14ac:dyDescent="0.3">
      <c r="B12" s="273"/>
      <c r="C12" s="275"/>
      <c r="D12" s="275"/>
      <c r="E12" s="275"/>
      <c r="F12" s="275"/>
      <c r="G12" s="275"/>
      <c r="H12" s="275"/>
      <c r="I12" s="275"/>
      <c r="J12" s="275"/>
      <c r="K12" s="271"/>
    </row>
    <row r="13" spans="2:11" ht="15" customHeight="1" x14ac:dyDescent="0.3">
      <c r="B13" s="273"/>
      <c r="C13" s="275"/>
      <c r="D13" s="386" t="s">
        <v>405</v>
      </c>
      <c r="E13" s="386"/>
      <c r="F13" s="386"/>
      <c r="G13" s="386"/>
      <c r="H13" s="386"/>
      <c r="I13" s="386"/>
      <c r="J13" s="386"/>
      <c r="K13" s="271"/>
    </row>
    <row r="14" spans="2:11" ht="15" customHeight="1" x14ac:dyDescent="0.3">
      <c r="B14" s="273"/>
      <c r="C14" s="275"/>
      <c r="D14" s="386" t="s">
        <v>406</v>
      </c>
      <c r="E14" s="386"/>
      <c r="F14" s="386"/>
      <c r="G14" s="386"/>
      <c r="H14" s="386"/>
      <c r="I14" s="386"/>
      <c r="J14" s="386"/>
      <c r="K14" s="271"/>
    </row>
    <row r="15" spans="2:11" ht="15" customHeight="1" x14ac:dyDescent="0.3">
      <c r="B15" s="273"/>
      <c r="C15" s="275"/>
      <c r="D15" s="386" t="s">
        <v>407</v>
      </c>
      <c r="E15" s="386"/>
      <c r="F15" s="386"/>
      <c r="G15" s="386"/>
      <c r="H15" s="386"/>
      <c r="I15" s="386"/>
      <c r="J15" s="386"/>
      <c r="K15" s="271"/>
    </row>
    <row r="16" spans="2:11" ht="15" customHeight="1" x14ac:dyDescent="0.3">
      <c r="B16" s="273"/>
      <c r="C16" s="275"/>
      <c r="D16" s="275"/>
      <c r="E16" s="276" t="s">
        <v>80</v>
      </c>
      <c r="F16" s="386" t="s">
        <v>408</v>
      </c>
      <c r="G16" s="386"/>
      <c r="H16" s="386"/>
      <c r="I16" s="386"/>
      <c r="J16" s="386"/>
      <c r="K16" s="271"/>
    </row>
    <row r="17" spans="2:11" ht="15" customHeight="1" x14ac:dyDescent="0.3">
      <c r="B17" s="273"/>
      <c r="C17" s="275"/>
      <c r="D17" s="275"/>
      <c r="E17" s="276" t="s">
        <v>409</v>
      </c>
      <c r="F17" s="386" t="s">
        <v>410</v>
      </c>
      <c r="G17" s="386"/>
      <c r="H17" s="386"/>
      <c r="I17" s="386"/>
      <c r="J17" s="386"/>
      <c r="K17" s="271"/>
    </row>
    <row r="18" spans="2:11" ht="15" customHeight="1" x14ac:dyDescent="0.3">
      <c r="B18" s="273"/>
      <c r="C18" s="275"/>
      <c r="D18" s="275"/>
      <c r="E18" s="276" t="s">
        <v>411</v>
      </c>
      <c r="F18" s="386" t="s">
        <v>412</v>
      </c>
      <c r="G18" s="386"/>
      <c r="H18" s="386"/>
      <c r="I18" s="386"/>
      <c r="J18" s="386"/>
      <c r="K18" s="271"/>
    </row>
    <row r="19" spans="2:11" ht="15" customHeight="1" x14ac:dyDescent="0.3">
      <c r="B19" s="273"/>
      <c r="C19" s="275"/>
      <c r="D19" s="275"/>
      <c r="E19" s="276" t="s">
        <v>413</v>
      </c>
      <c r="F19" s="386" t="s">
        <v>414</v>
      </c>
      <c r="G19" s="386"/>
      <c r="H19" s="386"/>
      <c r="I19" s="386"/>
      <c r="J19" s="386"/>
      <c r="K19" s="271"/>
    </row>
    <row r="20" spans="2:11" ht="15" customHeight="1" x14ac:dyDescent="0.3">
      <c r="B20" s="273"/>
      <c r="C20" s="275"/>
      <c r="D20" s="275"/>
      <c r="E20" s="276" t="s">
        <v>112</v>
      </c>
      <c r="F20" s="386" t="s">
        <v>113</v>
      </c>
      <c r="G20" s="386"/>
      <c r="H20" s="386"/>
      <c r="I20" s="386"/>
      <c r="J20" s="386"/>
      <c r="K20" s="271"/>
    </row>
    <row r="21" spans="2:11" ht="15" customHeight="1" x14ac:dyDescent="0.3">
      <c r="B21" s="273"/>
      <c r="C21" s="275"/>
      <c r="D21" s="275"/>
      <c r="E21" s="276" t="s">
        <v>415</v>
      </c>
      <c r="F21" s="386" t="s">
        <v>416</v>
      </c>
      <c r="G21" s="386"/>
      <c r="H21" s="386"/>
      <c r="I21" s="386"/>
      <c r="J21" s="386"/>
      <c r="K21" s="271"/>
    </row>
    <row r="22" spans="2:11" ht="12.75" customHeight="1" x14ac:dyDescent="0.3">
      <c r="B22" s="273"/>
      <c r="C22" s="275"/>
      <c r="D22" s="275"/>
      <c r="E22" s="275"/>
      <c r="F22" s="275"/>
      <c r="G22" s="275"/>
      <c r="H22" s="275"/>
      <c r="I22" s="275"/>
      <c r="J22" s="275"/>
      <c r="K22" s="271"/>
    </row>
    <row r="23" spans="2:11" ht="15" customHeight="1" x14ac:dyDescent="0.3">
      <c r="B23" s="273"/>
      <c r="C23" s="386" t="s">
        <v>417</v>
      </c>
      <c r="D23" s="386"/>
      <c r="E23" s="386"/>
      <c r="F23" s="386"/>
      <c r="G23" s="386"/>
      <c r="H23" s="386"/>
      <c r="I23" s="386"/>
      <c r="J23" s="386"/>
      <c r="K23" s="271"/>
    </row>
    <row r="24" spans="2:11" ht="15" customHeight="1" x14ac:dyDescent="0.3">
      <c r="B24" s="273"/>
      <c r="C24" s="386" t="s">
        <v>418</v>
      </c>
      <c r="D24" s="386"/>
      <c r="E24" s="386"/>
      <c r="F24" s="386"/>
      <c r="G24" s="386"/>
      <c r="H24" s="386"/>
      <c r="I24" s="386"/>
      <c r="J24" s="386"/>
      <c r="K24" s="271"/>
    </row>
    <row r="25" spans="2:11" ht="15" customHeight="1" x14ac:dyDescent="0.3">
      <c r="B25" s="273"/>
      <c r="C25" s="274"/>
      <c r="D25" s="386" t="s">
        <v>419</v>
      </c>
      <c r="E25" s="386"/>
      <c r="F25" s="386"/>
      <c r="G25" s="386"/>
      <c r="H25" s="386"/>
      <c r="I25" s="386"/>
      <c r="J25" s="386"/>
      <c r="K25" s="271"/>
    </row>
    <row r="26" spans="2:11" ht="15" customHeight="1" x14ac:dyDescent="0.3">
      <c r="B26" s="273"/>
      <c r="C26" s="275"/>
      <c r="D26" s="386" t="s">
        <v>420</v>
      </c>
      <c r="E26" s="386"/>
      <c r="F26" s="386"/>
      <c r="G26" s="386"/>
      <c r="H26" s="386"/>
      <c r="I26" s="386"/>
      <c r="J26" s="386"/>
      <c r="K26" s="271"/>
    </row>
    <row r="27" spans="2:11" ht="12.75" customHeight="1" x14ac:dyDescent="0.3">
      <c r="B27" s="273"/>
      <c r="C27" s="275"/>
      <c r="D27" s="275"/>
      <c r="E27" s="275"/>
      <c r="F27" s="275"/>
      <c r="G27" s="275"/>
      <c r="H27" s="275"/>
      <c r="I27" s="275"/>
      <c r="J27" s="275"/>
      <c r="K27" s="271"/>
    </row>
    <row r="28" spans="2:11" ht="15" customHeight="1" x14ac:dyDescent="0.3">
      <c r="B28" s="273"/>
      <c r="C28" s="275"/>
      <c r="D28" s="386" t="s">
        <v>421</v>
      </c>
      <c r="E28" s="386"/>
      <c r="F28" s="386"/>
      <c r="G28" s="386"/>
      <c r="H28" s="386"/>
      <c r="I28" s="386"/>
      <c r="J28" s="386"/>
      <c r="K28" s="271"/>
    </row>
    <row r="29" spans="2:11" ht="15" customHeight="1" x14ac:dyDescent="0.3">
      <c r="B29" s="273"/>
      <c r="C29" s="275"/>
      <c r="D29" s="386" t="s">
        <v>422</v>
      </c>
      <c r="E29" s="386"/>
      <c r="F29" s="386"/>
      <c r="G29" s="386"/>
      <c r="H29" s="386"/>
      <c r="I29" s="386"/>
      <c r="J29" s="386"/>
      <c r="K29" s="271"/>
    </row>
    <row r="30" spans="2:11" ht="12.75" customHeight="1" x14ac:dyDescent="0.3">
      <c r="B30" s="273"/>
      <c r="C30" s="275"/>
      <c r="D30" s="275"/>
      <c r="E30" s="275"/>
      <c r="F30" s="275"/>
      <c r="G30" s="275"/>
      <c r="H30" s="275"/>
      <c r="I30" s="275"/>
      <c r="J30" s="275"/>
      <c r="K30" s="271"/>
    </row>
    <row r="31" spans="2:11" ht="15" customHeight="1" x14ac:dyDescent="0.3">
      <c r="B31" s="273"/>
      <c r="C31" s="275"/>
      <c r="D31" s="386" t="s">
        <v>423</v>
      </c>
      <c r="E31" s="386"/>
      <c r="F31" s="386"/>
      <c r="G31" s="386"/>
      <c r="H31" s="386"/>
      <c r="I31" s="386"/>
      <c r="J31" s="386"/>
      <c r="K31" s="271"/>
    </row>
    <row r="32" spans="2:11" ht="15" customHeight="1" x14ac:dyDescent="0.3">
      <c r="B32" s="273"/>
      <c r="C32" s="275"/>
      <c r="D32" s="386" t="s">
        <v>424</v>
      </c>
      <c r="E32" s="386"/>
      <c r="F32" s="386"/>
      <c r="G32" s="386"/>
      <c r="H32" s="386"/>
      <c r="I32" s="386"/>
      <c r="J32" s="386"/>
      <c r="K32" s="271"/>
    </row>
    <row r="33" spans="2:11" ht="15" customHeight="1" x14ac:dyDescent="0.3">
      <c r="B33" s="273"/>
      <c r="C33" s="275"/>
      <c r="D33" s="386" t="s">
        <v>425</v>
      </c>
      <c r="E33" s="386"/>
      <c r="F33" s="386"/>
      <c r="G33" s="386"/>
      <c r="H33" s="386"/>
      <c r="I33" s="386"/>
      <c r="J33" s="386"/>
      <c r="K33" s="271"/>
    </row>
    <row r="34" spans="2:11" ht="15" customHeight="1" x14ac:dyDescent="0.3">
      <c r="B34" s="273"/>
      <c r="C34" s="275"/>
      <c r="D34" s="274"/>
      <c r="E34" s="277" t="s">
        <v>99</v>
      </c>
      <c r="F34" s="274"/>
      <c r="G34" s="386" t="s">
        <v>426</v>
      </c>
      <c r="H34" s="386"/>
      <c r="I34" s="386"/>
      <c r="J34" s="386"/>
      <c r="K34" s="271"/>
    </row>
    <row r="35" spans="2:11" ht="30.75" customHeight="1" x14ac:dyDescent="0.3">
      <c r="B35" s="273"/>
      <c r="C35" s="275"/>
      <c r="D35" s="274"/>
      <c r="E35" s="277" t="s">
        <v>427</v>
      </c>
      <c r="F35" s="274"/>
      <c r="G35" s="386" t="s">
        <v>428</v>
      </c>
      <c r="H35" s="386"/>
      <c r="I35" s="386"/>
      <c r="J35" s="386"/>
      <c r="K35" s="271"/>
    </row>
    <row r="36" spans="2:11" ht="15" customHeight="1" x14ac:dyDescent="0.3">
      <c r="B36" s="273"/>
      <c r="C36" s="275"/>
      <c r="D36" s="274"/>
      <c r="E36" s="277" t="s">
        <v>56</v>
      </c>
      <c r="F36" s="274"/>
      <c r="G36" s="386" t="s">
        <v>429</v>
      </c>
      <c r="H36" s="386"/>
      <c r="I36" s="386"/>
      <c r="J36" s="386"/>
      <c r="K36" s="271"/>
    </row>
    <row r="37" spans="2:11" ht="15" customHeight="1" x14ac:dyDescent="0.3">
      <c r="B37" s="273"/>
      <c r="C37" s="275"/>
      <c r="D37" s="274"/>
      <c r="E37" s="277" t="s">
        <v>100</v>
      </c>
      <c r="F37" s="274"/>
      <c r="G37" s="386" t="s">
        <v>430</v>
      </c>
      <c r="H37" s="386"/>
      <c r="I37" s="386"/>
      <c r="J37" s="386"/>
      <c r="K37" s="271"/>
    </row>
    <row r="38" spans="2:11" ht="15" customHeight="1" x14ac:dyDescent="0.3">
      <c r="B38" s="273"/>
      <c r="C38" s="275"/>
      <c r="D38" s="274"/>
      <c r="E38" s="277" t="s">
        <v>101</v>
      </c>
      <c r="F38" s="274"/>
      <c r="G38" s="386" t="s">
        <v>431</v>
      </c>
      <c r="H38" s="386"/>
      <c r="I38" s="386"/>
      <c r="J38" s="386"/>
      <c r="K38" s="271"/>
    </row>
    <row r="39" spans="2:11" ht="15" customHeight="1" x14ac:dyDescent="0.3">
      <c r="B39" s="273"/>
      <c r="C39" s="275"/>
      <c r="D39" s="274"/>
      <c r="E39" s="277" t="s">
        <v>102</v>
      </c>
      <c r="F39" s="274"/>
      <c r="G39" s="386" t="s">
        <v>432</v>
      </c>
      <c r="H39" s="386"/>
      <c r="I39" s="386"/>
      <c r="J39" s="386"/>
      <c r="K39" s="271"/>
    </row>
    <row r="40" spans="2:11" ht="15" customHeight="1" x14ac:dyDescent="0.3">
      <c r="B40" s="273"/>
      <c r="C40" s="275"/>
      <c r="D40" s="274"/>
      <c r="E40" s="277" t="s">
        <v>433</v>
      </c>
      <c r="F40" s="274"/>
      <c r="G40" s="386" t="s">
        <v>434</v>
      </c>
      <c r="H40" s="386"/>
      <c r="I40" s="386"/>
      <c r="J40" s="386"/>
      <c r="K40" s="271"/>
    </row>
    <row r="41" spans="2:11" ht="15" customHeight="1" x14ac:dyDescent="0.3">
      <c r="B41" s="273"/>
      <c r="C41" s="275"/>
      <c r="D41" s="274"/>
      <c r="E41" s="277"/>
      <c r="F41" s="274"/>
      <c r="G41" s="386" t="s">
        <v>435</v>
      </c>
      <c r="H41" s="386"/>
      <c r="I41" s="386"/>
      <c r="J41" s="386"/>
      <c r="K41" s="271"/>
    </row>
    <row r="42" spans="2:11" ht="15" customHeight="1" x14ac:dyDescent="0.3">
      <c r="B42" s="273"/>
      <c r="C42" s="275"/>
      <c r="D42" s="274"/>
      <c r="E42" s="277" t="s">
        <v>436</v>
      </c>
      <c r="F42" s="274"/>
      <c r="G42" s="386" t="s">
        <v>437</v>
      </c>
      <c r="H42" s="386"/>
      <c r="I42" s="386"/>
      <c r="J42" s="386"/>
      <c r="K42" s="271"/>
    </row>
    <row r="43" spans="2:11" ht="15" customHeight="1" x14ac:dyDescent="0.3">
      <c r="B43" s="273"/>
      <c r="C43" s="275"/>
      <c r="D43" s="274"/>
      <c r="E43" s="277" t="s">
        <v>104</v>
      </c>
      <c r="F43" s="274"/>
      <c r="G43" s="386" t="s">
        <v>438</v>
      </c>
      <c r="H43" s="386"/>
      <c r="I43" s="386"/>
      <c r="J43" s="386"/>
      <c r="K43" s="271"/>
    </row>
    <row r="44" spans="2:11" ht="12.75" customHeight="1" x14ac:dyDescent="0.3">
      <c r="B44" s="273"/>
      <c r="C44" s="275"/>
      <c r="D44" s="274"/>
      <c r="E44" s="274"/>
      <c r="F44" s="274"/>
      <c r="G44" s="274"/>
      <c r="H44" s="274"/>
      <c r="I44" s="274"/>
      <c r="J44" s="274"/>
      <c r="K44" s="271"/>
    </row>
    <row r="45" spans="2:11" ht="15" customHeight="1" x14ac:dyDescent="0.3">
      <c r="B45" s="273"/>
      <c r="C45" s="275"/>
      <c r="D45" s="386" t="s">
        <v>439</v>
      </c>
      <c r="E45" s="386"/>
      <c r="F45" s="386"/>
      <c r="G45" s="386"/>
      <c r="H45" s="386"/>
      <c r="I45" s="386"/>
      <c r="J45" s="386"/>
      <c r="K45" s="271"/>
    </row>
    <row r="46" spans="2:11" ht="15" customHeight="1" x14ac:dyDescent="0.3">
      <c r="B46" s="273"/>
      <c r="C46" s="275"/>
      <c r="D46" s="275"/>
      <c r="E46" s="386" t="s">
        <v>440</v>
      </c>
      <c r="F46" s="386"/>
      <c r="G46" s="386"/>
      <c r="H46" s="386"/>
      <c r="I46" s="386"/>
      <c r="J46" s="386"/>
      <c r="K46" s="271"/>
    </row>
    <row r="47" spans="2:11" ht="15" customHeight="1" x14ac:dyDescent="0.3">
      <c r="B47" s="273"/>
      <c r="C47" s="275"/>
      <c r="D47" s="275"/>
      <c r="E47" s="386" t="s">
        <v>441</v>
      </c>
      <c r="F47" s="386"/>
      <c r="G47" s="386"/>
      <c r="H47" s="386"/>
      <c r="I47" s="386"/>
      <c r="J47" s="386"/>
      <c r="K47" s="271"/>
    </row>
    <row r="48" spans="2:11" ht="15" customHeight="1" x14ac:dyDescent="0.3">
      <c r="B48" s="273"/>
      <c r="C48" s="275"/>
      <c r="D48" s="275"/>
      <c r="E48" s="386" t="s">
        <v>442</v>
      </c>
      <c r="F48" s="386"/>
      <c r="G48" s="386"/>
      <c r="H48" s="386"/>
      <c r="I48" s="386"/>
      <c r="J48" s="386"/>
      <c r="K48" s="271"/>
    </row>
    <row r="49" spans="2:11" ht="15" customHeight="1" x14ac:dyDescent="0.3">
      <c r="B49" s="273"/>
      <c r="C49" s="275"/>
      <c r="D49" s="386" t="s">
        <v>443</v>
      </c>
      <c r="E49" s="386"/>
      <c r="F49" s="386"/>
      <c r="G49" s="386"/>
      <c r="H49" s="386"/>
      <c r="I49" s="386"/>
      <c r="J49" s="386"/>
      <c r="K49" s="271"/>
    </row>
    <row r="50" spans="2:11" ht="25.5" customHeight="1" x14ac:dyDescent="0.3">
      <c r="B50" s="270"/>
      <c r="C50" s="388" t="s">
        <v>444</v>
      </c>
      <c r="D50" s="388"/>
      <c r="E50" s="388"/>
      <c r="F50" s="388"/>
      <c r="G50" s="388"/>
      <c r="H50" s="388"/>
      <c r="I50" s="388"/>
      <c r="J50" s="388"/>
      <c r="K50" s="271"/>
    </row>
    <row r="51" spans="2:11" ht="5.25" customHeight="1" x14ac:dyDescent="0.3">
      <c r="B51" s="270"/>
      <c r="C51" s="272"/>
      <c r="D51" s="272"/>
      <c r="E51" s="272"/>
      <c r="F51" s="272"/>
      <c r="G51" s="272"/>
      <c r="H51" s="272"/>
      <c r="I51" s="272"/>
      <c r="J51" s="272"/>
      <c r="K51" s="271"/>
    </row>
    <row r="52" spans="2:11" ht="15" customHeight="1" x14ac:dyDescent="0.3">
      <c r="B52" s="270"/>
      <c r="C52" s="386" t="s">
        <v>445</v>
      </c>
      <c r="D52" s="386"/>
      <c r="E52" s="386"/>
      <c r="F52" s="386"/>
      <c r="G52" s="386"/>
      <c r="H52" s="386"/>
      <c r="I52" s="386"/>
      <c r="J52" s="386"/>
      <c r="K52" s="271"/>
    </row>
    <row r="53" spans="2:11" ht="15" customHeight="1" x14ac:dyDescent="0.3">
      <c r="B53" s="270"/>
      <c r="C53" s="386" t="s">
        <v>446</v>
      </c>
      <c r="D53" s="386"/>
      <c r="E53" s="386"/>
      <c r="F53" s="386"/>
      <c r="G53" s="386"/>
      <c r="H53" s="386"/>
      <c r="I53" s="386"/>
      <c r="J53" s="386"/>
      <c r="K53" s="271"/>
    </row>
    <row r="54" spans="2:11" ht="12.75" customHeight="1" x14ac:dyDescent="0.3">
      <c r="B54" s="270"/>
      <c r="C54" s="274"/>
      <c r="D54" s="274"/>
      <c r="E54" s="274"/>
      <c r="F54" s="274"/>
      <c r="G54" s="274"/>
      <c r="H54" s="274"/>
      <c r="I54" s="274"/>
      <c r="J54" s="274"/>
      <c r="K54" s="271"/>
    </row>
    <row r="55" spans="2:11" ht="15" customHeight="1" x14ac:dyDescent="0.3">
      <c r="B55" s="270"/>
      <c r="C55" s="386" t="s">
        <v>447</v>
      </c>
      <c r="D55" s="386"/>
      <c r="E55" s="386"/>
      <c r="F55" s="386"/>
      <c r="G55" s="386"/>
      <c r="H55" s="386"/>
      <c r="I55" s="386"/>
      <c r="J55" s="386"/>
      <c r="K55" s="271"/>
    </row>
    <row r="56" spans="2:11" ht="15" customHeight="1" x14ac:dyDescent="0.3">
      <c r="B56" s="270"/>
      <c r="C56" s="275"/>
      <c r="D56" s="386" t="s">
        <v>448</v>
      </c>
      <c r="E56" s="386"/>
      <c r="F56" s="386"/>
      <c r="G56" s="386"/>
      <c r="H56" s="386"/>
      <c r="I56" s="386"/>
      <c r="J56" s="386"/>
      <c r="K56" s="271"/>
    </row>
    <row r="57" spans="2:11" ht="15" customHeight="1" x14ac:dyDescent="0.3">
      <c r="B57" s="270"/>
      <c r="C57" s="275"/>
      <c r="D57" s="386" t="s">
        <v>449</v>
      </c>
      <c r="E57" s="386"/>
      <c r="F57" s="386"/>
      <c r="G57" s="386"/>
      <c r="H57" s="386"/>
      <c r="I57" s="386"/>
      <c r="J57" s="386"/>
      <c r="K57" s="271"/>
    </row>
    <row r="58" spans="2:11" ht="15" customHeight="1" x14ac:dyDescent="0.3">
      <c r="B58" s="270"/>
      <c r="C58" s="275"/>
      <c r="D58" s="386" t="s">
        <v>450</v>
      </c>
      <c r="E58" s="386"/>
      <c r="F58" s="386"/>
      <c r="G58" s="386"/>
      <c r="H58" s="386"/>
      <c r="I58" s="386"/>
      <c r="J58" s="386"/>
      <c r="K58" s="271"/>
    </row>
    <row r="59" spans="2:11" ht="15" customHeight="1" x14ac:dyDescent="0.3">
      <c r="B59" s="270"/>
      <c r="C59" s="275"/>
      <c r="D59" s="386" t="s">
        <v>451</v>
      </c>
      <c r="E59" s="386"/>
      <c r="F59" s="386"/>
      <c r="G59" s="386"/>
      <c r="H59" s="386"/>
      <c r="I59" s="386"/>
      <c r="J59" s="386"/>
      <c r="K59" s="271"/>
    </row>
    <row r="60" spans="2:11" ht="15" customHeight="1" x14ac:dyDescent="0.3">
      <c r="B60" s="270"/>
      <c r="C60" s="275"/>
      <c r="D60" s="390" t="s">
        <v>452</v>
      </c>
      <c r="E60" s="390"/>
      <c r="F60" s="390"/>
      <c r="G60" s="390"/>
      <c r="H60" s="390"/>
      <c r="I60" s="390"/>
      <c r="J60" s="390"/>
      <c r="K60" s="271"/>
    </row>
    <row r="61" spans="2:11" ht="15" customHeight="1" x14ac:dyDescent="0.3">
      <c r="B61" s="270"/>
      <c r="C61" s="275"/>
      <c r="D61" s="386" t="s">
        <v>453</v>
      </c>
      <c r="E61" s="386"/>
      <c r="F61" s="386"/>
      <c r="G61" s="386"/>
      <c r="H61" s="386"/>
      <c r="I61" s="386"/>
      <c r="J61" s="386"/>
      <c r="K61" s="271"/>
    </row>
    <row r="62" spans="2:11" ht="12.75" customHeight="1" x14ac:dyDescent="0.3">
      <c r="B62" s="270"/>
      <c r="C62" s="275"/>
      <c r="D62" s="275"/>
      <c r="E62" s="278"/>
      <c r="F62" s="275"/>
      <c r="G62" s="275"/>
      <c r="H62" s="275"/>
      <c r="I62" s="275"/>
      <c r="J62" s="275"/>
      <c r="K62" s="271"/>
    </row>
    <row r="63" spans="2:11" ht="15" customHeight="1" x14ac:dyDescent="0.3">
      <c r="B63" s="270"/>
      <c r="C63" s="275"/>
      <c r="D63" s="386" t="s">
        <v>454</v>
      </c>
      <c r="E63" s="386"/>
      <c r="F63" s="386"/>
      <c r="G63" s="386"/>
      <c r="H63" s="386"/>
      <c r="I63" s="386"/>
      <c r="J63" s="386"/>
      <c r="K63" s="271"/>
    </row>
    <row r="64" spans="2:11" ht="15" customHeight="1" x14ac:dyDescent="0.3">
      <c r="B64" s="270"/>
      <c r="C64" s="275"/>
      <c r="D64" s="390" t="s">
        <v>455</v>
      </c>
      <c r="E64" s="390"/>
      <c r="F64" s="390"/>
      <c r="G64" s="390"/>
      <c r="H64" s="390"/>
      <c r="I64" s="390"/>
      <c r="J64" s="390"/>
      <c r="K64" s="271"/>
    </row>
    <row r="65" spans="2:11" ht="15" customHeight="1" x14ac:dyDescent="0.3">
      <c r="B65" s="270"/>
      <c r="C65" s="275"/>
      <c r="D65" s="386" t="s">
        <v>456</v>
      </c>
      <c r="E65" s="386"/>
      <c r="F65" s="386"/>
      <c r="G65" s="386"/>
      <c r="H65" s="386"/>
      <c r="I65" s="386"/>
      <c r="J65" s="386"/>
      <c r="K65" s="271"/>
    </row>
    <row r="66" spans="2:11" ht="15" customHeight="1" x14ac:dyDescent="0.3">
      <c r="B66" s="270"/>
      <c r="C66" s="275"/>
      <c r="D66" s="386" t="s">
        <v>457</v>
      </c>
      <c r="E66" s="386"/>
      <c r="F66" s="386"/>
      <c r="G66" s="386"/>
      <c r="H66" s="386"/>
      <c r="I66" s="386"/>
      <c r="J66" s="386"/>
      <c r="K66" s="271"/>
    </row>
    <row r="67" spans="2:11" ht="15" customHeight="1" x14ac:dyDescent="0.3">
      <c r="B67" s="270"/>
      <c r="C67" s="275"/>
      <c r="D67" s="386" t="s">
        <v>458</v>
      </c>
      <c r="E67" s="386"/>
      <c r="F67" s="386"/>
      <c r="G67" s="386"/>
      <c r="H67" s="386"/>
      <c r="I67" s="386"/>
      <c r="J67" s="386"/>
      <c r="K67" s="271"/>
    </row>
    <row r="68" spans="2:11" ht="15" customHeight="1" x14ac:dyDescent="0.3">
      <c r="B68" s="270"/>
      <c r="C68" s="275"/>
      <c r="D68" s="386" t="s">
        <v>459</v>
      </c>
      <c r="E68" s="386"/>
      <c r="F68" s="386"/>
      <c r="G68" s="386"/>
      <c r="H68" s="386"/>
      <c r="I68" s="386"/>
      <c r="J68" s="386"/>
      <c r="K68" s="271"/>
    </row>
    <row r="69" spans="2:11" ht="12.75" customHeight="1" x14ac:dyDescent="0.3">
      <c r="B69" s="279"/>
      <c r="C69" s="280"/>
      <c r="D69" s="280"/>
      <c r="E69" s="280"/>
      <c r="F69" s="280"/>
      <c r="G69" s="280"/>
      <c r="H69" s="280"/>
      <c r="I69" s="280"/>
      <c r="J69" s="280"/>
      <c r="K69" s="281"/>
    </row>
    <row r="70" spans="2:11" ht="18.75" customHeight="1" x14ac:dyDescent="0.3">
      <c r="B70" s="282"/>
      <c r="C70" s="282"/>
      <c r="D70" s="282"/>
      <c r="E70" s="282"/>
      <c r="F70" s="282"/>
      <c r="G70" s="282"/>
      <c r="H70" s="282"/>
      <c r="I70" s="282"/>
      <c r="J70" s="282"/>
      <c r="K70" s="283"/>
    </row>
    <row r="71" spans="2:11" ht="18.75" customHeight="1" x14ac:dyDescent="0.3">
      <c r="B71" s="283"/>
      <c r="C71" s="283"/>
      <c r="D71" s="283"/>
      <c r="E71" s="283"/>
      <c r="F71" s="283"/>
      <c r="G71" s="283"/>
      <c r="H71" s="283"/>
      <c r="I71" s="283"/>
      <c r="J71" s="283"/>
      <c r="K71" s="283"/>
    </row>
    <row r="72" spans="2:11" ht="7.5" customHeight="1" x14ac:dyDescent="0.3">
      <c r="B72" s="284"/>
      <c r="C72" s="285"/>
      <c r="D72" s="285"/>
      <c r="E72" s="285"/>
      <c r="F72" s="285"/>
      <c r="G72" s="285"/>
      <c r="H72" s="285"/>
      <c r="I72" s="285"/>
      <c r="J72" s="285"/>
      <c r="K72" s="286"/>
    </row>
    <row r="73" spans="2:11" ht="45" customHeight="1" x14ac:dyDescent="0.3">
      <c r="B73" s="287"/>
      <c r="C73" s="389" t="s">
        <v>397</v>
      </c>
      <c r="D73" s="389"/>
      <c r="E73" s="389"/>
      <c r="F73" s="389"/>
      <c r="G73" s="389"/>
      <c r="H73" s="389"/>
      <c r="I73" s="389"/>
      <c r="J73" s="389"/>
      <c r="K73" s="288"/>
    </row>
    <row r="74" spans="2:11" ht="17.25" customHeight="1" x14ac:dyDescent="0.3">
      <c r="B74" s="287"/>
      <c r="C74" s="289" t="s">
        <v>460</v>
      </c>
      <c r="D74" s="289"/>
      <c r="E74" s="289"/>
      <c r="F74" s="289" t="s">
        <v>461</v>
      </c>
      <c r="G74" s="290"/>
      <c r="H74" s="289" t="s">
        <v>100</v>
      </c>
      <c r="I74" s="289" t="s">
        <v>60</v>
      </c>
      <c r="J74" s="289" t="s">
        <v>462</v>
      </c>
      <c r="K74" s="288"/>
    </row>
    <row r="75" spans="2:11" ht="17.25" customHeight="1" x14ac:dyDescent="0.3">
      <c r="B75" s="287"/>
      <c r="C75" s="291" t="s">
        <v>463</v>
      </c>
      <c r="D75" s="291"/>
      <c r="E75" s="291"/>
      <c r="F75" s="292" t="s">
        <v>464</v>
      </c>
      <c r="G75" s="293"/>
      <c r="H75" s="291"/>
      <c r="I75" s="291"/>
      <c r="J75" s="291" t="s">
        <v>465</v>
      </c>
      <c r="K75" s="288"/>
    </row>
    <row r="76" spans="2:11" ht="5.25" customHeight="1" x14ac:dyDescent="0.3">
      <c r="B76" s="287"/>
      <c r="C76" s="294"/>
      <c r="D76" s="294"/>
      <c r="E76" s="294"/>
      <c r="F76" s="294"/>
      <c r="G76" s="295"/>
      <c r="H76" s="294"/>
      <c r="I76" s="294"/>
      <c r="J76" s="294"/>
      <c r="K76" s="288"/>
    </row>
    <row r="77" spans="2:11" ht="15" customHeight="1" x14ac:dyDescent="0.3">
      <c r="B77" s="287"/>
      <c r="C77" s="277" t="s">
        <v>56</v>
      </c>
      <c r="D77" s="294"/>
      <c r="E77" s="294"/>
      <c r="F77" s="296" t="s">
        <v>466</v>
      </c>
      <c r="G77" s="295"/>
      <c r="H77" s="277" t="s">
        <v>467</v>
      </c>
      <c r="I77" s="277" t="s">
        <v>468</v>
      </c>
      <c r="J77" s="277">
        <v>20</v>
      </c>
      <c r="K77" s="288"/>
    </row>
    <row r="78" spans="2:11" ht="15" customHeight="1" x14ac:dyDescent="0.3">
      <c r="B78" s="287"/>
      <c r="C78" s="277" t="s">
        <v>469</v>
      </c>
      <c r="D78" s="277"/>
      <c r="E78" s="277"/>
      <c r="F78" s="296" t="s">
        <v>466</v>
      </c>
      <c r="G78" s="295"/>
      <c r="H78" s="277" t="s">
        <v>470</v>
      </c>
      <c r="I78" s="277" t="s">
        <v>468</v>
      </c>
      <c r="J78" s="277">
        <v>120</v>
      </c>
      <c r="K78" s="288"/>
    </row>
    <row r="79" spans="2:11" ht="15" customHeight="1" x14ac:dyDescent="0.3">
      <c r="B79" s="297"/>
      <c r="C79" s="277" t="s">
        <v>471</v>
      </c>
      <c r="D79" s="277"/>
      <c r="E79" s="277"/>
      <c r="F79" s="296" t="s">
        <v>472</v>
      </c>
      <c r="G79" s="295"/>
      <c r="H79" s="277" t="s">
        <v>473</v>
      </c>
      <c r="I79" s="277" t="s">
        <v>468</v>
      </c>
      <c r="J79" s="277">
        <v>50</v>
      </c>
      <c r="K79" s="288"/>
    </row>
    <row r="80" spans="2:11" ht="15" customHeight="1" x14ac:dyDescent="0.3">
      <c r="B80" s="297"/>
      <c r="C80" s="277" t="s">
        <v>474</v>
      </c>
      <c r="D80" s="277"/>
      <c r="E80" s="277"/>
      <c r="F80" s="296" t="s">
        <v>466</v>
      </c>
      <c r="G80" s="295"/>
      <c r="H80" s="277" t="s">
        <v>475</v>
      </c>
      <c r="I80" s="277" t="s">
        <v>476</v>
      </c>
      <c r="J80" s="277"/>
      <c r="K80" s="288"/>
    </row>
    <row r="81" spans="2:11" ht="15" customHeight="1" x14ac:dyDescent="0.3">
      <c r="B81" s="297"/>
      <c r="C81" s="298" t="s">
        <v>477</v>
      </c>
      <c r="D81" s="298"/>
      <c r="E81" s="298"/>
      <c r="F81" s="299" t="s">
        <v>472</v>
      </c>
      <c r="G81" s="298"/>
      <c r="H81" s="298" t="s">
        <v>478</v>
      </c>
      <c r="I81" s="298" t="s">
        <v>468</v>
      </c>
      <c r="J81" s="298">
        <v>15</v>
      </c>
      <c r="K81" s="288"/>
    </row>
    <row r="82" spans="2:11" ht="15" customHeight="1" x14ac:dyDescent="0.3">
      <c r="B82" s="297"/>
      <c r="C82" s="298" t="s">
        <v>479</v>
      </c>
      <c r="D82" s="298"/>
      <c r="E82" s="298"/>
      <c r="F82" s="299" t="s">
        <v>472</v>
      </c>
      <c r="G82" s="298"/>
      <c r="H82" s="298" t="s">
        <v>480</v>
      </c>
      <c r="I82" s="298" t="s">
        <v>468</v>
      </c>
      <c r="J82" s="298">
        <v>15</v>
      </c>
      <c r="K82" s="288"/>
    </row>
    <row r="83" spans="2:11" ht="15" customHeight="1" x14ac:dyDescent="0.3">
      <c r="B83" s="297"/>
      <c r="C83" s="298" t="s">
        <v>481</v>
      </c>
      <c r="D83" s="298"/>
      <c r="E83" s="298"/>
      <c r="F83" s="299" t="s">
        <v>472</v>
      </c>
      <c r="G83" s="298"/>
      <c r="H83" s="298" t="s">
        <v>482</v>
      </c>
      <c r="I83" s="298" t="s">
        <v>468</v>
      </c>
      <c r="J83" s="298">
        <v>20</v>
      </c>
      <c r="K83" s="288"/>
    </row>
    <row r="84" spans="2:11" ht="15" customHeight="1" x14ac:dyDescent="0.3">
      <c r="B84" s="297"/>
      <c r="C84" s="298" t="s">
        <v>483</v>
      </c>
      <c r="D84" s="298"/>
      <c r="E84" s="298"/>
      <c r="F84" s="299" t="s">
        <v>472</v>
      </c>
      <c r="G84" s="298"/>
      <c r="H84" s="298" t="s">
        <v>484</v>
      </c>
      <c r="I84" s="298" t="s">
        <v>468</v>
      </c>
      <c r="J84" s="298">
        <v>20</v>
      </c>
      <c r="K84" s="288"/>
    </row>
    <row r="85" spans="2:11" ht="15" customHeight="1" x14ac:dyDescent="0.3">
      <c r="B85" s="297"/>
      <c r="C85" s="277" t="s">
        <v>485</v>
      </c>
      <c r="D85" s="277"/>
      <c r="E85" s="277"/>
      <c r="F85" s="296" t="s">
        <v>472</v>
      </c>
      <c r="G85" s="295"/>
      <c r="H85" s="277" t="s">
        <v>486</v>
      </c>
      <c r="I85" s="277" t="s">
        <v>468</v>
      </c>
      <c r="J85" s="277">
        <v>50</v>
      </c>
      <c r="K85" s="288"/>
    </row>
    <row r="86" spans="2:11" ht="15" customHeight="1" x14ac:dyDescent="0.3">
      <c r="B86" s="297"/>
      <c r="C86" s="277" t="s">
        <v>487</v>
      </c>
      <c r="D86" s="277"/>
      <c r="E86" s="277"/>
      <c r="F86" s="296" t="s">
        <v>472</v>
      </c>
      <c r="G86" s="295"/>
      <c r="H86" s="277" t="s">
        <v>488</v>
      </c>
      <c r="I86" s="277" t="s">
        <v>468</v>
      </c>
      <c r="J86" s="277">
        <v>20</v>
      </c>
      <c r="K86" s="288"/>
    </row>
    <row r="87" spans="2:11" ht="15" customHeight="1" x14ac:dyDescent="0.3">
      <c r="B87" s="297"/>
      <c r="C87" s="277" t="s">
        <v>489</v>
      </c>
      <c r="D87" s="277"/>
      <c r="E87" s="277"/>
      <c r="F87" s="296" t="s">
        <v>472</v>
      </c>
      <c r="G87" s="295"/>
      <c r="H87" s="277" t="s">
        <v>490</v>
      </c>
      <c r="I87" s="277" t="s">
        <v>468</v>
      </c>
      <c r="J87" s="277">
        <v>20</v>
      </c>
      <c r="K87" s="288"/>
    </row>
    <row r="88" spans="2:11" ht="15" customHeight="1" x14ac:dyDescent="0.3">
      <c r="B88" s="297"/>
      <c r="C88" s="277" t="s">
        <v>491</v>
      </c>
      <c r="D88" s="277"/>
      <c r="E88" s="277"/>
      <c r="F88" s="296" t="s">
        <v>472</v>
      </c>
      <c r="G88" s="295"/>
      <c r="H88" s="277" t="s">
        <v>492</v>
      </c>
      <c r="I88" s="277" t="s">
        <v>468</v>
      </c>
      <c r="J88" s="277">
        <v>50</v>
      </c>
      <c r="K88" s="288"/>
    </row>
    <row r="89" spans="2:11" ht="15" customHeight="1" x14ac:dyDescent="0.3">
      <c r="B89" s="297"/>
      <c r="C89" s="277" t="s">
        <v>493</v>
      </c>
      <c r="D89" s="277"/>
      <c r="E89" s="277"/>
      <c r="F89" s="296" t="s">
        <v>472</v>
      </c>
      <c r="G89" s="295"/>
      <c r="H89" s="277" t="s">
        <v>493</v>
      </c>
      <c r="I89" s="277" t="s">
        <v>468</v>
      </c>
      <c r="J89" s="277">
        <v>50</v>
      </c>
      <c r="K89" s="288"/>
    </row>
    <row r="90" spans="2:11" ht="15" customHeight="1" x14ac:dyDescent="0.3">
      <c r="B90" s="297"/>
      <c r="C90" s="277" t="s">
        <v>105</v>
      </c>
      <c r="D90" s="277"/>
      <c r="E90" s="277"/>
      <c r="F90" s="296" t="s">
        <v>472</v>
      </c>
      <c r="G90" s="295"/>
      <c r="H90" s="277" t="s">
        <v>494</v>
      </c>
      <c r="I90" s="277" t="s">
        <v>468</v>
      </c>
      <c r="J90" s="277">
        <v>255</v>
      </c>
      <c r="K90" s="288"/>
    </row>
    <row r="91" spans="2:11" ht="15" customHeight="1" x14ac:dyDescent="0.3">
      <c r="B91" s="297"/>
      <c r="C91" s="277" t="s">
        <v>495</v>
      </c>
      <c r="D91" s="277"/>
      <c r="E91" s="277"/>
      <c r="F91" s="296" t="s">
        <v>466</v>
      </c>
      <c r="G91" s="295"/>
      <c r="H91" s="277" t="s">
        <v>496</v>
      </c>
      <c r="I91" s="277" t="s">
        <v>497</v>
      </c>
      <c r="J91" s="277"/>
      <c r="K91" s="288"/>
    </row>
    <row r="92" spans="2:11" ht="15" customHeight="1" x14ac:dyDescent="0.3">
      <c r="B92" s="297"/>
      <c r="C92" s="277" t="s">
        <v>498</v>
      </c>
      <c r="D92" s="277"/>
      <c r="E92" s="277"/>
      <c r="F92" s="296" t="s">
        <v>466</v>
      </c>
      <c r="G92" s="295"/>
      <c r="H92" s="277" t="s">
        <v>499</v>
      </c>
      <c r="I92" s="277" t="s">
        <v>500</v>
      </c>
      <c r="J92" s="277"/>
      <c r="K92" s="288"/>
    </row>
    <row r="93" spans="2:11" ht="15" customHeight="1" x14ac:dyDescent="0.3">
      <c r="B93" s="297"/>
      <c r="C93" s="277" t="s">
        <v>501</v>
      </c>
      <c r="D93" s="277"/>
      <c r="E93" s="277"/>
      <c r="F93" s="296" t="s">
        <v>466</v>
      </c>
      <c r="G93" s="295"/>
      <c r="H93" s="277" t="s">
        <v>501</v>
      </c>
      <c r="I93" s="277" t="s">
        <v>500</v>
      </c>
      <c r="J93" s="277"/>
      <c r="K93" s="288"/>
    </row>
    <row r="94" spans="2:11" ht="15" customHeight="1" x14ac:dyDescent="0.3">
      <c r="B94" s="297"/>
      <c r="C94" s="277" t="s">
        <v>41</v>
      </c>
      <c r="D94" s="277"/>
      <c r="E94" s="277"/>
      <c r="F94" s="296" t="s">
        <v>466</v>
      </c>
      <c r="G94" s="295"/>
      <c r="H94" s="277" t="s">
        <v>502</v>
      </c>
      <c r="I94" s="277" t="s">
        <v>500</v>
      </c>
      <c r="J94" s="277"/>
      <c r="K94" s="288"/>
    </row>
    <row r="95" spans="2:11" ht="15" customHeight="1" x14ac:dyDescent="0.3">
      <c r="B95" s="297"/>
      <c r="C95" s="277" t="s">
        <v>51</v>
      </c>
      <c r="D95" s="277"/>
      <c r="E95" s="277"/>
      <c r="F95" s="296" t="s">
        <v>466</v>
      </c>
      <c r="G95" s="295"/>
      <c r="H95" s="277" t="s">
        <v>503</v>
      </c>
      <c r="I95" s="277" t="s">
        <v>500</v>
      </c>
      <c r="J95" s="277"/>
      <c r="K95" s="288"/>
    </row>
    <row r="96" spans="2:11" ht="15" customHeight="1" x14ac:dyDescent="0.3">
      <c r="B96" s="300"/>
      <c r="C96" s="301"/>
      <c r="D96" s="301"/>
      <c r="E96" s="301"/>
      <c r="F96" s="301"/>
      <c r="G96" s="301"/>
      <c r="H96" s="301"/>
      <c r="I96" s="301"/>
      <c r="J96" s="301"/>
      <c r="K96" s="302"/>
    </row>
    <row r="97" spans="2:11" ht="18.75" customHeight="1" x14ac:dyDescent="0.3">
      <c r="B97" s="303"/>
      <c r="C97" s="304"/>
      <c r="D97" s="304"/>
      <c r="E97" s="304"/>
      <c r="F97" s="304"/>
      <c r="G97" s="304"/>
      <c r="H97" s="304"/>
      <c r="I97" s="304"/>
      <c r="J97" s="304"/>
      <c r="K97" s="303"/>
    </row>
    <row r="98" spans="2:11" ht="18.75" customHeight="1" x14ac:dyDescent="0.3">
      <c r="B98" s="283"/>
      <c r="C98" s="283"/>
      <c r="D98" s="283"/>
      <c r="E98" s="283"/>
      <c r="F98" s="283"/>
      <c r="G98" s="283"/>
      <c r="H98" s="283"/>
      <c r="I98" s="283"/>
      <c r="J98" s="283"/>
      <c r="K98" s="283"/>
    </row>
    <row r="99" spans="2:11" ht="7.5" customHeight="1" x14ac:dyDescent="0.3">
      <c r="B99" s="284"/>
      <c r="C99" s="285"/>
      <c r="D99" s="285"/>
      <c r="E99" s="285"/>
      <c r="F99" s="285"/>
      <c r="G99" s="285"/>
      <c r="H99" s="285"/>
      <c r="I99" s="285"/>
      <c r="J99" s="285"/>
      <c r="K99" s="286"/>
    </row>
    <row r="100" spans="2:11" ht="45" customHeight="1" x14ac:dyDescent="0.3">
      <c r="B100" s="287"/>
      <c r="C100" s="389" t="s">
        <v>504</v>
      </c>
      <c r="D100" s="389"/>
      <c r="E100" s="389"/>
      <c r="F100" s="389"/>
      <c r="G100" s="389"/>
      <c r="H100" s="389"/>
      <c r="I100" s="389"/>
      <c r="J100" s="389"/>
      <c r="K100" s="288"/>
    </row>
    <row r="101" spans="2:11" ht="17.25" customHeight="1" x14ac:dyDescent="0.3">
      <c r="B101" s="287"/>
      <c r="C101" s="289" t="s">
        <v>460</v>
      </c>
      <c r="D101" s="289"/>
      <c r="E101" s="289"/>
      <c r="F101" s="289" t="s">
        <v>461</v>
      </c>
      <c r="G101" s="290"/>
      <c r="H101" s="289" t="s">
        <v>100</v>
      </c>
      <c r="I101" s="289" t="s">
        <v>60</v>
      </c>
      <c r="J101" s="289" t="s">
        <v>462</v>
      </c>
      <c r="K101" s="288"/>
    </row>
    <row r="102" spans="2:11" ht="17.25" customHeight="1" x14ac:dyDescent="0.3">
      <c r="B102" s="287"/>
      <c r="C102" s="291" t="s">
        <v>463</v>
      </c>
      <c r="D102" s="291"/>
      <c r="E102" s="291"/>
      <c r="F102" s="292" t="s">
        <v>464</v>
      </c>
      <c r="G102" s="293"/>
      <c r="H102" s="291"/>
      <c r="I102" s="291"/>
      <c r="J102" s="291" t="s">
        <v>465</v>
      </c>
      <c r="K102" s="288"/>
    </row>
    <row r="103" spans="2:11" ht="5.25" customHeight="1" x14ac:dyDescent="0.3">
      <c r="B103" s="287"/>
      <c r="C103" s="289"/>
      <c r="D103" s="289"/>
      <c r="E103" s="289"/>
      <c r="F103" s="289"/>
      <c r="G103" s="305"/>
      <c r="H103" s="289"/>
      <c r="I103" s="289"/>
      <c r="J103" s="289"/>
      <c r="K103" s="288"/>
    </row>
    <row r="104" spans="2:11" ht="15" customHeight="1" x14ac:dyDescent="0.3">
      <c r="B104" s="287"/>
      <c r="C104" s="277" t="s">
        <v>56</v>
      </c>
      <c r="D104" s="294"/>
      <c r="E104" s="294"/>
      <c r="F104" s="296" t="s">
        <v>466</v>
      </c>
      <c r="G104" s="305"/>
      <c r="H104" s="277" t="s">
        <v>505</v>
      </c>
      <c r="I104" s="277" t="s">
        <v>468</v>
      </c>
      <c r="J104" s="277">
        <v>20</v>
      </c>
      <c r="K104" s="288"/>
    </row>
    <row r="105" spans="2:11" ht="15" customHeight="1" x14ac:dyDescent="0.3">
      <c r="B105" s="287"/>
      <c r="C105" s="277" t="s">
        <v>469</v>
      </c>
      <c r="D105" s="277"/>
      <c r="E105" s="277"/>
      <c r="F105" s="296" t="s">
        <v>466</v>
      </c>
      <c r="G105" s="277"/>
      <c r="H105" s="277" t="s">
        <v>505</v>
      </c>
      <c r="I105" s="277" t="s">
        <v>468</v>
      </c>
      <c r="J105" s="277">
        <v>120</v>
      </c>
      <c r="K105" s="288"/>
    </row>
    <row r="106" spans="2:11" ht="15" customHeight="1" x14ac:dyDescent="0.3">
      <c r="B106" s="297"/>
      <c r="C106" s="277" t="s">
        <v>471</v>
      </c>
      <c r="D106" s="277"/>
      <c r="E106" s="277"/>
      <c r="F106" s="296" t="s">
        <v>472</v>
      </c>
      <c r="G106" s="277"/>
      <c r="H106" s="277" t="s">
        <v>505</v>
      </c>
      <c r="I106" s="277" t="s">
        <v>468</v>
      </c>
      <c r="J106" s="277">
        <v>50</v>
      </c>
      <c r="K106" s="288"/>
    </row>
    <row r="107" spans="2:11" ht="15" customHeight="1" x14ac:dyDescent="0.3">
      <c r="B107" s="297"/>
      <c r="C107" s="277" t="s">
        <v>474</v>
      </c>
      <c r="D107" s="277"/>
      <c r="E107" s="277"/>
      <c r="F107" s="296" t="s">
        <v>466</v>
      </c>
      <c r="G107" s="277"/>
      <c r="H107" s="277" t="s">
        <v>505</v>
      </c>
      <c r="I107" s="277" t="s">
        <v>476</v>
      </c>
      <c r="J107" s="277"/>
      <c r="K107" s="288"/>
    </row>
    <row r="108" spans="2:11" ht="15" customHeight="1" x14ac:dyDescent="0.3">
      <c r="B108" s="297"/>
      <c r="C108" s="277" t="s">
        <v>485</v>
      </c>
      <c r="D108" s="277"/>
      <c r="E108" s="277"/>
      <c r="F108" s="296" t="s">
        <v>472</v>
      </c>
      <c r="G108" s="277"/>
      <c r="H108" s="277" t="s">
        <v>505</v>
      </c>
      <c r="I108" s="277" t="s">
        <v>468</v>
      </c>
      <c r="J108" s="277">
        <v>50</v>
      </c>
      <c r="K108" s="288"/>
    </row>
    <row r="109" spans="2:11" ht="15" customHeight="1" x14ac:dyDescent="0.3">
      <c r="B109" s="297"/>
      <c r="C109" s="277" t="s">
        <v>493</v>
      </c>
      <c r="D109" s="277"/>
      <c r="E109" s="277"/>
      <c r="F109" s="296" t="s">
        <v>472</v>
      </c>
      <c r="G109" s="277"/>
      <c r="H109" s="277" t="s">
        <v>505</v>
      </c>
      <c r="I109" s="277" t="s">
        <v>468</v>
      </c>
      <c r="J109" s="277">
        <v>50</v>
      </c>
      <c r="K109" s="288"/>
    </row>
    <row r="110" spans="2:11" ht="15" customHeight="1" x14ac:dyDescent="0.3">
      <c r="B110" s="297"/>
      <c r="C110" s="277" t="s">
        <v>491</v>
      </c>
      <c r="D110" s="277"/>
      <c r="E110" s="277"/>
      <c r="F110" s="296" t="s">
        <v>472</v>
      </c>
      <c r="G110" s="277"/>
      <c r="H110" s="277" t="s">
        <v>505</v>
      </c>
      <c r="I110" s="277" t="s">
        <v>468</v>
      </c>
      <c r="J110" s="277">
        <v>50</v>
      </c>
      <c r="K110" s="288"/>
    </row>
    <row r="111" spans="2:11" ht="15" customHeight="1" x14ac:dyDescent="0.3">
      <c r="B111" s="297"/>
      <c r="C111" s="277" t="s">
        <v>56</v>
      </c>
      <c r="D111" s="277"/>
      <c r="E111" s="277"/>
      <c r="F111" s="296" t="s">
        <v>466</v>
      </c>
      <c r="G111" s="277"/>
      <c r="H111" s="277" t="s">
        <v>506</v>
      </c>
      <c r="I111" s="277" t="s">
        <v>468</v>
      </c>
      <c r="J111" s="277">
        <v>20</v>
      </c>
      <c r="K111" s="288"/>
    </row>
    <row r="112" spans="2:11" ht="15" customHeight="1" x14ac:dyDescent="0.3">
      <c r="B112" s="297"/>
      <c r="C112" s="277" t="s">
        <v>507</v>
      </c>
      <c r="D112" s="277"/>
      <c r="E112" s="277"/>
      <c r="F112" s="296" t="s">
        <v>466</v>
      </c>
      <c r="G112" s="277"/>
      <c r="H112" s="277" t="s">
        <v>508</v>
      </c>
      <c r="I112" s="277" t="s">
        <v>468</v>
      </c>
      <c r="J112" s="277">
        <v>120</v>
      </c>
      <c r="K112" s="288"/>
    </row>
    <row r="113" spans="2:11" ht="15" customHeight="1" x14ac:dyDescent="0.3">
      <c r="B113" s="297"/>
      <c r="C113" s="277" t="s">
        <v>41</v>
      </c>
      <c r="D113" s="277"/>
      <c r="E113" s="277"/>
      <c r="F113" s="296" t="s">
        <v>466</v>
      </c>
      <c r="G113" s="277"/>
      <c r="H113" s="277" t="s">
        <v>509</v>
      </c>
      <c r="I113" s="277" t="s">
        <v>500</v>
      </c>
      <c r="J113" s="277"/>
      <c r="K113" s="288"/>
    </row>
    <row r="114" spans="2:11" ht="15" customHeight="1" x14ac:dyDescent="0.3">
      <c r="B114" s="297"/>
      <c r="C114" s="277" t="s">
        <v>51</v>
      </c>
      <c r="D114" s="277"/>
      <c r="E114" s="277"/>
      <c r="F114" s="296" t="s">
        <v>466</v>
      </c>
      <c r="G114" s="277"/>
      <c r="H114" s="277" t="s">
        <v>510</v>
      </c>
      <c r="I114" s="277" t="s">
        <v>500</v>
      </c>
      <c r="J114" s="277"/>
      <c r="K114" s="288"/>
    </row>
    <row r="115" spans="2:11" ht="15" customHeight="1" x14ac:dyDescent="0.3">
      <c r="B115" s="297"/>
      <c r="C115" s="277" t="s">
        <v>60</v>
      </c>
      <c r="D115" s="277"/>
      <c r="E115" s="277"/>
      <c r="F115" s="296" t="s">
        <v>466</v>
      </c>
      <c r="G115" s="277"/>
      <c r="H115" s="277" t="s">
        <v>511</v>
      </c>
      <c r="I115" s="277" t="s">
        <v>512</v>
      </c>
      <c r="J115" s="277"/>
      <c r="K115" s="288"/>
    </row>
    <row r="116" spans="2:11" ht="15" customHeight="1" x14ac:dyDescent="0.3">
      <c r="B116" s="300"/>
      <c r="C116" s="306"/>
      <c r="D116" s="306"/>
      <c r="E116" s="306"/>
      <c r="F116" s="306"/>
      <c r="G116" s="306"/>
      <c r="H116" s="306"/>
      <c r="I116" s="306"/>
      <c r="J116" s="306"/>
      <c r="K116" s="302"/>
    </row>
    <row r="117" spans="2:11" ht="18.75" customHeight="1" x14ac:dyDescent="0.3">
      <c r="B117" s="307"/>
      <c r="C117" s="274"/>
      <c r="D117" s="274"/>
      <c r="E117" s="274"/>
      <c r="F117" s="308"/>
      <c r="G117" s="274"/>
      <c r="H117" s="274"/>
      <c r="I117" s="274"/>
      <c r="J117" s="274"/>
      <c r="K117" s="307"/>
    </row>
    <row r="118" spans="2:11" ht="18.75" customHeight="1" x14ac:dyDescent="0.3">
      <c r="B118" s="283"/>
      <c r="C118" s="283"/>
      <c r="D118" s="283"/>
      <c r="E118" s="283"/>
      <c r="F118" s="283"/>
      <c r="G118" s="283"/>
      <c r="H118" s="283"/>
      <c r="I118" s="283"/>
      <c r="J118" s="283"/>
      <c r="K118" s="283"/>
    </row>
    <row r="119" spans="2:11" ht="7.5" customHeight="1" x14ac:dyDescent="0.3">
      <c r="B119" s="309"/>
      <c r="C119" s="310"/>
      <c r="D119" s="310"/>
      <c r="E119" s="310"/>
      <c r="F119" s="310"/>
      <c r="G119" s="310"/>
      <c r="H119" s="310"/>
      <c r="I119" s="310"/>
      <c r="J119" s="310"/>
      <c r="K119" s="311"/>
    </row>
    <row r="120" spans="2:11" ht="45" customHeight="1" x14ac:dyDescent="0.3">
      <c r="B120" s="312"/>
      <c r="C120" s="387" t="s">
        <v>513</v>
      </c>
      <c r="D120" s="387"/>
      <c r="E120" s="387"/>
      <c r="F120" s="387"/>
      <c r="G120" s="387"/>
      <c r="H120" s="387"/>
      <c r="I120" s="387"/>
      <c r="J120" s="387"/>
      <c r="K120" s="313"/>
    </row>
    <row r="121" spans="2:11" ht="17.25" customHeight="1" x14ac:dyDescent="0.3">
      <c r="B121" s="314"/>
      <c r="C121" s="289" t="s">
        <v>460</v>
      </c>
      <c r="D121" s="289"/>
      <c r="E121" s="289"/>
      <c r="F121" s="289" t="s">
        <v>461</v>
      </c>
      <c r="G121" s="290"/>
      <c r="H121" s="289" t="s">
        <v>100</v>
      </c>
      <c r="I121" s="289" t="s">
        <v>60</v>
      </c>
      <c r="J121" s="289" t="s">
        <v>462</v>
      </c>
      <c r="K121" s="315"/>
    </row>
    <row r="122" spans="2:11" ht="17.25" customHeight="1" x14ac:dyDescent="0.3">
      <c r="B122" s="314"/>
      <c r="C122" s="291" t="s">
        <v>463</v>
      </c>
      <c r="D122" s="291"/>
      <c r="E122" s="291"/>
      <c r="F122" s="292" t="s">
        <v>464</v>
      </c>
      <c r="G122" s="293"/>
      <c r="H122" s="291"/>
      <c r="I122" s="291"/>
      <c r="J122" s="291" t="s">
        <v>465</v>
      </c>
      <c r="K122" s="315"/>
    </row>
    <row r="123" spans="2:11" ht="5.25" customHeight="1" x14ac:dyDescent="0.3">
      <c r="B123" s="316"/>
      <c r="C123" s="294"/>
      <c r="D123" s="294"/>
      <c r="E123" s="294"/>
      <c r="F123" s="294"/>
      <c r="G123" s="277"/>
      <c r="H123" s="294"/>
      <c r="I123" s="294"/>
      <c r="J123" s="294"/>
      <c r="K123" s="317"/>
    </row>
    <row r="124" spans="2:11" ht="15" customHeight="1" x14ac:dyDescent="0.3">
      <c r="B124" s="316"/>
      <c r="C124" s="277" t="s">
        <v>469</v>
      </c>
      <c r="D124" s="294"/>
      <c r="E124" s="294"/>
      <c r="F124" s="296" t="s">
        <v>466</v>
      </c>
      <c r="G124" s="277"/>
      <c r="H124" s="277" t="s">
        <v>505</v>
      </c>
      <c r="I124" s="277" t="s">
        <v>468</v>
      </c>
      <c r="J124" s="277">
        <v>120</v>
      </c>
      <c r="K124" s="318"/>
    </row>
    <row r="125" spans="2:11" ht="15" customHeight="1" x14ac:dyDescent="0.3">
      <c r="B125" s="316"/>
      <c r="C125" s="277" t="s">
        <v>514</v>
      </c>
      <c r="D125" s="277"/>
      <c r="E125" s="277"/>
      <c r="F125" s="296" t="s">
        <v>466</v>
      </c>
      <c r="G125" s="277"/>
      <c r="H125" s="277" t="s">
        <v>515</v>
      </c>
      <c r="I125" s="277" t="s">
        <v>468</v>
      </c>
      <c r="J125" s="277" t="s">
        <v>516</v>
      </c>
      <c r="K125" s="318"/>
    </row>
    <row r="126" spans="2:11" ht="15" customHeight="1" x14ac:dyDescent="0.3">
      <c r="B126" s="316"/>
      <c r="C126" s="277" t="s">
        <v>415</v>
      </c>
      <c r="D126" s="277"/>
      <c r="E126" s="277"/>
      <c r="F126" s="296" t="s">
        <v>466</v>
      </c>
      <c r="G126" s="277"/>
      <c r="H126" s="277" t="s">
        <v>517</v>
      </c>
      <c r="I126" s="277" t="s">
        <v>468</v>
      </c>
      <c r="J126" s="277" t="s">
        <v>516</v>
      </c>
      <c r="K126" s="318"/>
    </row>
    <row r="127" spans="2:11" ht="15" customHeight="1" x14ac:dyDescent="0.3">
      <c r="B127" s="316"/>
      <c r="C127" s="277" t="s">
        <v>477</v>
      </c>
      <c r="D127" s="277"/>
      <c r="E127" s="277"/>
      <c r="F127" s="296" t="s">
        <v>472</v>
      </c>
      <c r="G127" s="277"/>
      <c r="H127" s="277" t="s">
        <v>478</v>
      </c>
      <c r="I127" s="277" t="s">
        <v>468</v>
      </c>
      <c r="J127" s="277">
        <v>15</v>
      </c>
      <c r="K127" s="318"/>
    </row>
    <row r="128" spans="2:11" ht="15" customHeight="1" x14ac:dyDescent="0.3">
      <c r="B128" s="316"/>
      <c r="C128" s="298" t="s">
        <v>479</v>
      </c>
      <c r="D128" s="298"/>
      <c r="E128" s="298"/>
      <c r="F128" s="299" t="s">
        <v>472</v>
      </c>
      <c r="G128" s="298"/>
      <c r="H128" s="298" t="s">
        <v>480</v>
      </c>
      <c r="I128" s="298" t="s">
        <v>468</v>
      </c>
      <c r="J128" s="298">
        <v>15</v>
      </c>
      <c r="K128" s="318"/>
    </row>
    <row r="129" spans="2:11" ht="15" customHeight="1" x14ac:dyDescent="0.3">
      <c r="B129" s="316"/>
      <c r="C129" s="298" t="s">
        <v>481</v>
      </c>
      <c r="D129" s="298"/>
      <c r="E129" s="298"/>
      <c r="F129" s="299" t="s">
        <v>472</v>
      </c>
      <c r="G129" s="298"/>
      <c r="H129" s="298" t="s">
        <v>482</v>
      </c>
      <c r="I129" s="298" t="s">
        <v>468</v>
      </c>
      <c r="J129" s="298">
        <v>20</v>
      </c>
      <c r="K129" s="318"/>
    </row>
    <row r="130" spans="2:11" ht="15" customHeight="1" x14ac:dyDescent="0.3">
      <c r="B130" s="316"/>
      <c r="C130" s="298" t="s">
        <v>483</v>
      </c>
      <c r="D130" s="298"/>
      <c r="E130" s="298"/>
      <c r="F130" s="299" t="s">
        <v>472</v>
      </c>
      <c r="G130" s="298"/>
      <c r="H130" s="298" t="s">
        <v>484</v>
      </c>
      <c r="I130" s="298" t="s">
        <v>468</v>
      </c>
      <c r="J130" s="298">
        <v>20</v>
      </c>
      <c r="K130" s="318"/>
    </row>
    <row r="131" spans="2:11" ht="15" customHeight="1" x14ac:dyDescent="0.3">
      <c r="B131" s="316"/>
      <c r="C131" s="277" t="s">
        <v>471</v>
      </c>
      <c r="D131" s="277"/>
      <c r="E131" s="277"/>
      <c r="F131" s="296" t="s">
        <v>472</v>
      </c>
      <c r="G131" s="277"/>
      <c r="H131" s="277" t="s">
        <v>505</v>
      </c>
      <c r="I131" s="277" t="s">
        <v>468</v>
      </c>
      <c r="J131" s="277">
        <v>50</v>
      </c>
      <c r="K131" s="318"/>
    </row>
    <row r="132" spans="2:11" ht="15" customHeight="1" x14ac:dyDescent="0.3">
      <c r="B132" s="316"/>
      <c r="C132" s="277" t="s">
        <v>485</v>
      </c>
      <c r="D132" s="277"/>
      <c r="E132" s="277"/>
      <c r="F132" s="296" t="s">
        <v>472</v>
      </c>
      <c r="G132" s="277"/>
      <c r="H132" s="277" t="s">
        <v>505</v>
      </c>
      <c r="I132" s="277" t="s">
        <v>468</v>
      </c>
      <c r="J132" s="277">
        <v>50</v>
      </c>
      <c r="K132" s="318"/>
    </row>
    <row r="133" spans="2:11" ht="15" customHeight="1" x14ac:dyDescent="0.3">
      <c r="B133" s="316"/>
      <c r="C133" s="277" t="s">
        <v>491</v>
      </c>
      <c r="D133" s="277"/>
      <c r="E133" s="277"/>
      <c r="F133" s="296" t="s">
        <v>472</v>
      </c>
      <c r="G133" s="277"/>
      <c r="H133" s="277" t="s">
        <v>505</v>
      </c>
      <c r="I133" s="277" t="s">
        <v>468</v>
      </c>
      <c r="J133" s="277">
        <v>50</v>
      </c>
      <c r="K133" s="318"/>
    </row>
    <row r="134" spans="2:11" ht="15" customHeight="1" x14ac:dyDescent="0.3">
      <c r="B134" s="316"/>
      <c r="C134" s="277" t="s">
        <v>493</v>
      </c>
      <c r="D134" s="277"/>
      <c r="E134" s="277"/>
      <c r="F134" s="296" t="s">
        <v>472</v>
      </c>
      <c r="G134" s="277"/>
      <c r="H134" s="277" t="s">
        <v>505</v>
      </c>
      <c r="I134" s="277" t="s">
        <v>468</v>
      </c>
      <c r="J134" s="277">
        <v>50</v>
      </c>
      <c r="K134" s="318"/>
    </row>
    <row r="135" spans="2:11" ht="15" customHeight="1" x14ac:dyDescent="0.3">
      <c r="B135" s="316"/>
      <c r="C135" s="277" t="s">
        <v>105</v>
      </c>
      <c r="D135" s="277"/>
      <c r="E135" s="277"/>
      <c r="F135" s="296" t="s">
        <v>472</v>
      </c>
      <c r="G135" s="277"/>
      <c r="H135" s="277" t="s">
        <v>518</v>
      </c>
      <c r="I135" s="277" t="s">
        <v>468</v>
      </c>
      <c r="J135" s="277">
        <v>255</v>
      </c>
      <c r="K135" s="318"/>
    </row>
    <row r="136" spans="2:11" ht="15" customHeight="1" x14ac:dyDescent="0.3">
      <c r="B136" s="316"/>
      <c r="C136" s="277" t="s">
        <v>495</v>
      </c>
      <c r="D136" s="277"/>
      <c r="E136" s="277"/>
      <c r="F136" s="296" t="s">
        <v>466</v>
      </c>
      <c r="G136" s="277"/>
      <c r="H136" s="277" t="s">
        <v>519</v>
      </c>
      <c r="I136" s="277" t="s">
        <v>497</v>
      </c>
      <c r="J136" s="277"/>
      <c r="K136" s="318"/>
    </row>
    <row r="137" spans="2:11" ht="15" customHeight="1" x14ac:dyDescent="0.3">
      <c r="B137" s="316"/>
      <c r="C137" s="277" t="s">
        <v>498</v>
      </c>
      <c r="D137" s="277"/>
      <c r="E137" s="277"/>
      <c r="F137" s="296" t="s">
        <v>466</v>
      </c>
      <c r="G137" s="277"/>
      <c r="H137" s="277" t="s">
        <v>520</v>
      </c>
      <c r="I137" s="277" t="s">
        <v>500</v>
      </c>
      <c r="J137" s="277"/>
      <c r="K137" s="318"/>
    </row>
    <row r="138" spans="2:11" ht="15" customHeight="1" x14ac:dyDescent="0.3">
      <c r="B138" s="316"/>
      <c r="C138" s="277" t="s">
        <v>501</v>
      </c>
      <c r="D138" s="277"/>
      <c r="E138" s="277"/>
      <c r="F138" s="296" t="s">
        <v>466</v>
      </c>
      <c r="G138" s="277"/>
      <c r="H138" s="277" t="s">
        <v>501</v>
      </c>
      <c r="I138" s="277" t="s">
        <v>500</v>
      </c>
      <c r="J138" s="277"/>
      <c r="K138" s="318"/>
    </row>
    <row r="139" spans="2:11" ht="15" customHeight="1" x14ac:dyDescent="0.3">
      <c r="B139" s="316"/>
      <c r="C139" s="277" t="s">
        <v>41</v>
      </c>
      <c r="D139" s="277"/>
      <c r="E139" s="277"/>
      <c r="F139" s="296" t="s">
        <v>466</v>
      </c>
      <c r="G139" s="277"/>
      <c r="H139" s="277" t="s">
        <v>521</v>
      </c>
      <c r="I139" s="277" t="s">
        <v>500</v>
      </c>
      <c r="J139" s="277"/>
      <c r="K139" s="318"/>
    </row>
    <row r="140" spans="2:11" ht="15" customHeight="1" x14ac:dyDescent="0.3">
      <c r="B140" s="316"/>
      <c r="C140" s="277" t="s">
        <v>522</v>
      </c>
      <c r="D140" s="277"/>
      <c r="E140" s="277"/>
      <c r="F140" s="296" t="s">
        <v>466</v>
      </c>
      <c r="G140" s="277"/>
      <c r="H140" s="277" t="s">
        <v>523</v>
      </c>
      <c r="I140" s="277" t="s">
        <v>500</v>
      </c>
      <c r="J140" s="277"/>
      <c r="K140" s="318"/>
    </row>
    <row r="141" spans="2:11" ht="15" customHeight="1" x14ac:dyDescent="0.3">
      <c r="B141" s="319"/>
      <c r="C141" s="320"/>
      <c r="D141" s="320"/>
      <c r="E141" s="320"/>
      <c r="F141" s="320"/>
      <c r="G141" s="320"/>
      <c r="H141" s="320"/>
      <c r="I141" s="320"/>
      <c r="J141" s="320"/>
      <c r="K141" s="321"/>
    </row>
    <row r="142" spans="2:11" ht="18.75" customHeight="1" x14ac:dyDescent="0.3">
      <c r="B142" s="274"/>
      <c r="C142" s="274"/>
      <c r="D142" s="274"/>
      <c r="E142" s="274"/>
      <c r="F142" s="308"/>
      <c r="G142" s="274"/>
      <c r="H142" s="274"/>
      <c r="I142" s="274"/>
      <c r="J142" s="274"/>
      <c r="K142" s="274"/>
    </row>
    <row r="143" spans="2:11" ht="18.75" customHeight="1" x14ac:dyDescent="0.3">
      <c r="B143" s="283"/>
      <c r="C143" s="283"/>
      <c r="D143" s="283"/>
      <c r="E143" s="283"/>
      <c r="F143" s="283"/>
      <c r="G143" s="283"/>
      <c r="H143" s="283"/>
      <c r="I143" s="283"/>
      <c r="J143" s="283"/>
      <c r="K143" s="283"/>
    </row>
    <row r="144" spans="2:11" ht="7.5" customHeight="1" x14ac:dyDescent="0.3">
      <c r="B144" s="284"/>
      <c r="C144" s="285"/>
      <c r="D144" s="285"/>
      <c r="E144" s="285"/>
      <c r="F144" s="285"/>
      <c r="G144" s="285"/>
      <c r="H144" s="285"/>
      <c r="I144" s="285"/>
      <c r="J144" s="285"/>
      <c r="K144" s="286"/>
    </row>
    <row r="145" spans="2:11" ht="45" customHeight="1" x14ac:dyDescent="0.3">
      <c r="B145" s="287"/>
      <c r="C145" s="389" t="s">
        <v>524</v>
      </c>
      <c r="D145" s="389"/>
      <c r="E145" s="389"/>
      <c r="F145" s="389"/>
      <c r="G145" s="389"/>
      <c r="H145" s="389"/>
      <c r="I145" s="389"/>
      <c r="J145" s="389"/>
      <c r="K145" s="288"/>
    </row>
    <row r="146" spans="2:11" ht="17.25" customHeight="1" x14ac:dyDescent="0.3">
      <c r="B146" s="287"/>
      <c r="C146" s="289" t="s">
        <v>460</v>
      </c>
      <c r="D146" s="289"/>
      <c r="E146" s="289"/>
      <c r="F146" s="289" t="s">
        <v>461</v>
      </c>
      <c r="G146" s="290"/>
      <c r="H146" s="289" t="s">
        <v>100</v>
      </c>
      <c r="I146" s="289" t="s">
        <v>60</v>
      </c>
      <c r="J146" s="289" t="s">
        <v>462</v>
      </c>
      <c r="K146" s="288"/>
    </row>
    <row r="147" spans="2:11" ht="17.25" customHeight="1" x14ac:dyDescent="0.3">
      <c r="B147" s="287"/>
      <c r="C147" s="291" t="s">
        <v>463</v>
      </c>
      <c r="D147" s="291"/>
      <c r="E147" s="291"/>
      <c r="F147" s="292" t="s">
        <v>464</v>
      </c>
      <c r="G147" s="293"/>
      <c r="H147" s="291"/>
      <c r="I147" s="291"/>
      <c r="J147" s="291" t="s">
        <v>465</v>
      </c>
      <c r="K147" s="288"/>
    </row>
    <row r="148" spans="2:11" ht="5.25" customHeight="1" x14ac:dyDescent="0.3">
      <c r="B148" s="297"/>
      <c r="C148" s="294"/>
      <c r="D148" s="294"/>
      <c r="E148" s="294"/>
      <c r="F148" s="294"/>
      <c r="G148" s="295"/>
      <c r="H148" s="294"/>
      <c r="I148" s="294"/>
      <c r="J148" s="294"/>
      <c r="K148" s="318"/>
    </row>
    <row r="149" spans="2:11" ht="15" customHeight="1" x14ac:dyDescent="0.3">
      <c r="B149" s="297"/>
      <c r="C149" s="322" t="s">
        <v>469</v>
      </c>
      <c r="D149" s="277"/>
      <c r="E149" s="277"/>
      <c r="F149" s="323" t="s">
        <v>466</v>
      </c>
      <c r="G149" s="277"/>
      <c r="H149" s="322" t="s">
        <v>505</v>
      </c>
      <c r="I149" s="322" t="s">
        <v>468</v>
      </c>
      <c r="J149" s="322">
        <v>120</v>
      </c>
      <c r="K149" s="318"/>
    </row>
    <row r="150" spans="2:11" ht="15" customHeight="1" x14ac:dyDescent="0.3">
      <c r="B150" s="297"/>
      <c r="C150" s="322" t="s">
        <v>514</v>
      </c>
      <c r="D150" s="277"/>
      <c r="E150" s="277"/>
      <c r="F150" s="323" t="s">
        <v>466</v>
      </c>
      <c r="G150" s="277"/>
      <c r="H150" s="322" t="s">
        <v>525</v>
      </c>
      <c r="I150" s="322" t="s">
        <v>468</v>
      </c>
      <c r="J150" s="322" t="s">
        <v>516</v>
      </c>
      <c r="K150" s="318"/>
    </row>
    <row r="151" spans="2:11" ht="15" customHeight="1" x14ac:dyDescent="0.3">
      <c r="B151" s="297"/>
      <c r="C151" s="322" t="s">
        <v>415</v>
      </c>
      <c r="D151" s="277"/>
      <c r="E151" s="277"/>
      <c r="F151" s="323" t="s">
        <v>466</v>
      </c>
      <c r="G151" s="277"/>
      <c r="H151" s="322" t="s">
        <v>526</v>
      </c>
      <c r="I151" s="322" t="s">
        <v>468</v>
      </c>
      <c r="J151" s="322" t="s">
        <v>516</v>
      </c>
      <c r="K151" s="318"/>
    </row>
    <row r="152" spans="2:11" ht="15" customHeight="1" x14ac:dyDescent="0.3">
      <c r="B152" s="297"/>
      <c r="C152" s="322" t="s">
        <v>471</v>
      </c>
      <c r="D152" s="277"/>
      <c r="E152" s="277"/>
      <c r="F152" s="323" t="s">
        <v>472</v>
      </c>
      <c r="G152" s="277"/>
      <c r="H152" s="322" t="s">
        <v>505</v>
      </c>
      <c r="I152" s="322" t="s">
        <v>468</v>
      </c>
      <c r="J152" s="322">
        <v>50</v>
      </c>
      <c r="K152" s="318"/>
    </row>
    <row r="153" spans="2:11" ht="15" customHeight="1" x14ac:dyDescent="0.3">
      <c r="B153" s="297"/>
      <c r="C153" s="322" t="s">
        <v>474</v>
      </c>
      <c r="D153" s="277"/>
      <c r="E153" s="277"/>
      <c r="F153" s="323" t="s">
        <v>466</v>
      </c>
      <c r="G153" s="277"/>
      <c r="H153" s="322" t="s">
        <v>505</v>
      </c>
      <c r="I153" s="322" t="s">
        <v>476</v>
      </c>
      <c r="J153" s="322"/>
      <c r="K153" s="318"/>
    </row>
    <row r="154" spans="2:11" ht="15" customHeight="1" x14ac:dyDescent="0.3">
      <c r="B154" s="297"/>
      <c r="C154" s="322" t="s">
        <v>485</v>
      </c>
      <c r="D154" s="277"/>
      <c r="E154" s="277"/>
      <c r="F154" s="323" t="s">
        <v>472</v>
      </c>
      <c r="G154" s="277"/>
      <c r="H154" s="322" t="s">
        <v>505</v>
      </c>
      <c r="I154" s="322" t="s">
        <v>468</v>
      </c>
      <c r="J154" s="322">
        <v>50</v>
      </c>
      <c r="K154" s="318"/>
    </row>
    <row r="155" spans="2:11" ht="15" customHeight="1" x14ac:dyDescent="0.3">
      <c r="B155" s="297"/>
      <c r="C155" s="322" t="s">
        <v>493</v>
      </c>
      <c r="D155" s="277"/>
      <c r="E155" s="277"/>
      <c r="F155" s="323" t="s">
        <v>472</v>
      </c>
      <c r="G155" s="277"/>
      <c r="H155" s="322" t="s">
        <v>505</v>
      </c>
      <c r="I155" s="322" t="s">
        <v>468</v>
      </c>
      <c r="J155" s="322">
        <v>50</v>
      </c>
      <c r="K155" s="318"/>
    </row>
    <row r="156" spans="2:11" ht="15" customHeight="1" x14ac:dyDescent="0.3">
      <c r="B156" s="297"/>
      <c r="C156" s="322" t="s">
        <v>491</v>
      </c>
      <c r="D156" s="277"/>
      <c r="E156" s="277"/>
      <c r="F156" s="323" t="s">
        <v>472</v>
      </c>
      <c r="G156" s="277"/>
      <c r="H156" s="322" t="s">
        <v>505</v>
      </c>
      <c r="I156" s="322" t="s">
        <v>468</v>
      </c>
      <c r="J156" s="322">
        <v>50</v>
      </c>
      <c r="K156" s="318"/>
    </row>
    <row r="157" spans="2:11" ht="15" customHeight="1" x14ac:dyDescent="0.3">
      <c r="B157" s="297"/>
      <c r="C157" s="322" t="s">
        <v>92</v>
      </c>
      <c r="D157" s="277"/>
      <c r="E157" s="277"/>
      <c r="F157" s="323" t="s">
        <v>466</v>
      </c>
      <c r="G157" s="277"/>
      <c r="H157" s="322" t="s">
        <v>527</v>
      </c>
      <c r="I157" s="322" t="s">
        <v>468</v>
      </c>
      <c r="J157" s="322" t="s">
        <v>528</v>
      </c>
      <c r="K157" s="318"/>
    </row>
    <row r="158" spans="2:11" ht="15" customHeight="1" x14ac:dyDescent="0.3">
      <c r="B158" s="297"/>
      <c r="C158" s="322" t="s">
        <v>529</v>
      </c>
      <c r="D158" s="277"/>
      <c r="E158" s="277"/>
      <c r="F158" s="323" t="s">
        <v>466</v>
      </c>
      <c r="G158" s="277"/>
      <c r="H158" s="322" t="s">
        <v>530</v>
      </c>
      <c r="I158" s="322" t="s">
        <v>500</v>
      </c>
      <c r="J158" s="322"/>
      <c r="K158" s="318"/>
    </row>
    <row r="159" spans="2:11" ht="15" customHeight="1" x14ac:dyDescent="0.3">
      <c r="B159" s="324"/>
      <c r="C159" s="306"/>
      <c r="D159" s="306"/>
      <c r="E159" s="306"/>
      <c r="F159" s="306"/>
      <c r="G159" s="306"/>
      <c r="H159" s="306"/>
      <c r="I159" s="306"/>
      <c r="J159" s="306"/>
      <c r="K159" s="325"/>
    </row>
    <row r="160" spans="2:11" ht="18.75" customHeight="1" x14ac:dyDescent="0.3">
      <c r="B160" s="274"/>
      <c r="C160" s="277"/>
      <c r="D160" s="277"/>
      <c r="E160" s="277"/>
      <c r="F160" s="296"/>
      <c r="G160" s="277"/>
      <c r="H160" s="277"/>
      <c r="I160" s="277"/>
      <c r="J160" s="277"/>
      <c r="K160" s="274"/>
    </row>
    <row r="161" spans="2:11" ht="18.75" customHeight="1" x14ac:dyDescent="0.3">
      <c r="B161" s="283"/>
      <c r="C161" s="283"/>
      <c r="D161" s="283"/>
      <c r="E161" s="283"/>
      <c r="F161" s="283"/>
      <c r="G161" s="283"/>
      <c r="H161" s="283"/>
      <c r="I161" s="283"/>
      <c r="J161" s="283"/>
      <c r="K161" s="283"/>
    </row>
    <row r="162" spans="2:11" ht="7.5" customHeight="1" x14ac:dyDescent="0.3">
      <c r="B162" s="264"/>
      <c r="C162" s="265"/>
      <c r="D162" s="265"/>
      <c r="E162" s="265"/>
      <c r="F162" s="265"/>
      <c r="G162" s="265"/>
      <c r="H162" s="265"/>
      <c r="I162" s="265"/>
      <c r="J162" s="265"/>
      <c r="K162" s="266"/>
    </row>
    <row r="163" spans="2:11" ht="45" customHeight="1" x14ac:dyDescent="0.3">
      <c r="B163" s="267"/>
      <c r="C163" s="387" t="s">
        <v>531</v>
      </c>
      <c r="D163" s="387"/>
      <c r="E163" s="387"/>
      <c r="F163" s="387"/>
      <c r="G163" s="387"/>
      <c r="H163" s="387"/>
      <c r="I163" s="387"/>
      <c r="J163" s="387"/>
      <c r="K163" s="268"/>
    </row>
    <row r="164" spans="2:11" ht="17.25" customHeight="1" x14ac:dyDescent="0.3">
      <c r="B164" s="267"/>
      <c r="C164" s="289" t="s">
        <v>460</v>
      </c>
      <c r="D164" s="289"/>
      <c r="E164" s="289"/>
      <c r="F164" s="289" t="s">
        <v>461</v>
      </c>
      <c r="G164" s="326"/>
      <c r="H164" s="327" t="s">
        <v>100</v>
      </c>
      <c r="I164" s="327" t="s">
        <v>60</v>
      </c>
      <c r="J164" s="289" t="s">
        <v>462</v>
      </c>
      <c r="K164" s="268"/>
    </row>
    <row r="165" spans="2:11" ht="17.25" customHeight="1" x14ac:dyDescent="0.3">
      <c r="B165" s="270"/>
      <c r="C165" s="291" t="s">
        <v>463</v>
      </c>
      <c r="D165" s="291"/>
      <c r="E165" s="291"/>
      <c r="F165" s="292" t="s">
        <v>464</v>
      </c>
      <c r="G165" s="328"/>
      <c r="H165" s="329"/>
      <c r="I165" s="329"/>
      <c r="J165" s="291" t="s">
        <v>465</v>
      </c>
      <c r="K165" s="271"/>
    </row>
    <row r="166" spans="2:11" ht="5.25" customHeight="1" x14ac:dyDescent="0.3">
      <c r="B166" s="297"/>
      <c r="C166" s="294"/>
      <c r="D166" s="294"/>
      <c r="E166" s="294"/>
      <c r="F166" s="294"/>
      <c r="G166" s="295"/>
      <c r="H166" s="294"/>
      <c r="I166" s="294"/>
      <c r="J166" s="294"/>
      <c r="K166" s="318"/>
    </row>
    <row r="167" spans="2:11" ht="15" customHeight="1" x14ac:dyDescent="0.3">
      <c r="B167" s="297"/>
      <c r="C167" s="277" t="s">
        <v>469</v>
      </c>
      <c r="D167" s="277"/>
      <c r="E167" s="277"/>
      <c r="F167" s="296" t="s">
        <v>466</v>
      </c>
      <c r="G167" s="277"/>
      <c r="H167" s="277" t="s">
        <v>505</v>
      </c>
      <c r="I167" s="277" t="s">
        <v>468</v>
      </c>
      <c r="J167" s="277">
        <v>120</v>
      </c>
      <c r="K167" s="318"/>
    </row>
    <row r="168" spans="2:11" ht="15" customHeight="1" x14ac:dyDescent="0.3">
      <c r="B168" s="297"/>
      <c r="C168" s="277" t="s">
        <v>514</v>
      </c>
      <c r="D168" s="277"/>
      <c r="E168" s="277"/>
      <c r="F168" s="296" t="s">
        <v>466</v>
      </c>
      <c r="G168" s="277"/>
      <c r="H168" s="277" t="s">
        <v>515</v>
      </c>
      <c r="I168" s="277" t="s">
        <v>468</v>
      </c>
      <c r="J168" s="277" t="s">
        <v>516</v>
      </c>
      <c r="K168" s="318"/>
    </row>
    <row r="169" spans="2:11" ht="15" customHeight="1" x14ac:dyDescent="0.3">
      <c r="B169" s="297"/>
      <c r="C169" s="277" t="s">
        <v>415</v>
      </c>
      <c r="D169" s="277"/>
      <c r="E169" s="277"/>
      <c r="F169" s="296" t="s">
        <v>466</v>
      </c>
      <c r="G169" s="277"/>
      <c r="H169" s="277" t="s">
        <v>532</v>
      </c>
      <c r="I169" s="277" t="s">
        <v>468</v>
      </c>
      <c r="J169" s="277" t="s">
        <v>516</v>
      </c>
      <c r="K169" s="318"/>
    </row>
    <row r="170" spans="2:11" ht="15" customHeight="1" x14ac:dyDescent="0.3">
      <c r="B170" s="297"/>
      <c r="C170" s="277" t="s">
        <v>471</v>
      </c>
      <c r="D170" s="277"/>
      <c r="E170" s="277"/>
      <c r="F170" s="296" t="s">
        <v>472</v>
      </c>
      <c r="G170" s="277"/>
      <c r="H170" s="277" t="s">
        <v>532</v>
      </c>
      <c r="I170" s="277" t="s">
        <v>468</v>
      </c>
      <c r="J170" s="277">
        <v>50</v>
      </c>
      <c r="K170" s="318"/>
    </row>
    <row r="171" spans="2:11" ht="15" customHeight="1" x14ac:dyDescent="0.3">
      <c r="B171" s="297"/>
      <c r="C171" s="277" t="s">
        <v>474</v>
      </c>
      <c r="D171" s="277"/>
      <c r="E171" s="277"/>
      <c r="F171" s="296" t="s">
        <v>466</v>
      </c>
      <c r="G171" s="277"/>
      <c r="H171" s="277" t="s">
        <v>532</v>
      </c>
      <c r="I171" s="277" t="s">
        <v>476</v>
      </c>
      <c r="J171" s="277"/>
      <c r="K171" s="318"/>
    </row>
    <row r="172" spans="2:11" ht="15" customHeight="1" x14ac:dyDescent="0.3">
      <c r="B172" s="297"/>
      <c r="C172" s="277" t="s">
        <v>485</v>
      </c>
      <c r="D172" s="277"/>
      <c r="E172" s="277"/>
      <c r="F172" s="296" t="s">
        <v>472</v>
      </c>
      <c r="G172" s="277"/>
      <c r="H172" s="277" t="s">
        <v>532</v>
      </c>
      <c r="I172" s="277" t="s">
        <v>468</v>
      </c>
      <c r="J172" s="277">
        <v>50</v>
      </c>
      <c r="K172" s="318"/>
    </row>
    <row r="173" spans="2:11" ht="15" customHeight="1" x14ac:dyDescent="0.3">
      <c r="B173" s="297"/>
      <c r="C173" s="277" t="s">
        <v>493</v>
      </c>
      <c r="D173" s="277"/>
      <c r="E173" s="277"/>
      <c r="F173" s="296" t="s">
        <v>472</v>
      </c>
      <c r="G173" s="277"/>
      <c r="H173" s="277" t="s">
        <v>532</v>
      </c>
      <c r="I173" s="277" t="s">
        <v>468</v>
      </c>
      <c r="J173" s="277">
        <v>50</v>
      </c>
      <c r="K173" s="318"/>
    </row>
    <row r="174" spans="2:11" ht="15" customHeight="1" x14ac:dyDescent="0.3">
      <c r="B174" s="297"/>
      <c r="C174" s="277" t="s">
        <v>491</v>
      </c>
      <c r="D174" s="277"/>
      <c r="E174" s="277"/>
      <c r="F174" s="296" t="s">
        <v>472</v>
      </c>
      <c r="G174" s="277"/>
      <c r="H174" s="277" t="s">
        <v>532</v>
      </c>
      <c r="I174" s="277" t="s">
        <v>468</v>
      </c>
      <c r="J174" s="277">
        <v>50</v>
      </c>
      <c r="K174" s="318"/>
    </row>
    <row r="175" spans="2:11" ht="15" customHeight="1" x14ac:dyDescent="0.3">
      <c r="B175" s="297"/>
      <c r="C175" s="277" t="s">
        <v>99</v>
      </c>
      <c r="D175" s="277"/>
      <c r="E175" s="277"/>
      <c r="F175" s="296" t="s">
        <v>466</v>
      </c>
      <c r="G175" s="277"/>
      <c r="H175" s="277" t="s">
        <v>533</v>
      </c>
      <c r="I175" s="277" t="s">
        <v>534</v>
      </c>
      <c r="J175" s="277"/>
      <c r="K175" s="318"/>
    </row>
    <row r="176" spans="2:11" ht="15" customHeight="1" x14ac:dyDescent="0.3">
      <c r="B176" s="297"/>
      <c r="C176" s="277" t="s">
        <v>60</v>
      </c>
      <c r="D176" s="277"/>
      <c r="E176" s="277"/>
      <c r="F176" s="296" t="s">
        <v>466</v>
      </c>
      <c r="G176" s="277"/>
      <c r="H176" s="277" t="s">
        <v>535</v>
      </c>
      <c r="I176" s="277" t="s">
        <v>536</v>
      </c>
      <c r="J176" s="277">
        <v>1</v>
      </c>
      <c r="K176" s="318"/>
    </row>
    <row r="177" spans="2:11" ht="15" customHeight="1" x14ac:dyDescent="0.3">
      <c r="B177" s="297"/>
      <c r="C177" s="277" t="s">
        <v>56</v>
      </c>
      <c r="D177" s="277"/>
      <c r="E177" s="277"/>
      <c r="F177" s="296" t="s">
        <v>466</v>
      </c>
      <c r="G177" s="277"/>
      <c r="H177" s="277" t="s">
        <v>537</v>
      </c>
      <c r="I177" s="277" t="s">
        <v>468</v>
      </c>
      <c r="J177" s="277">
        <v>20</v>
      </c>
      <c r="K177" s="318"/>
    </row>
    <row r="178" spans="2:11" ht="15" customHeight="1" x14ac:dyDescent="0.3">
      <c r="B178" s="297"/>
      <c r="C178" s="277" t="s">
        <v>100</v>
      </c>
      <c r="D178" s="277"/>
      <c r="E178" s="277"/>
      <c r="F178" s="296" t="s">
        <v>466</v>
      </c>
      <c r="G178" s="277"/>
      <c r="H178" s="277" t="s">
        <v>538</v>
      </c>
      <c r="I178" s="277" t="s">
        <v>468</v>
      </c>
      <c r="J178" s="277">
        <v>255</v>
      </c>
      <c r="K178" s="318"/>
    </row>
    <row r="179" spans="2:11" ht="15" customHeight="1" x14ac:dyDescent="0.3">
      <c r="B179" s="297"/>
      <c r="C179" s="277" t="s">
        <v>101</v>
      </c>
      <c r="D179" s="277"/>
      <c r="E179" s="277"/>
      <c r="F179" s="296" t="s">
        <v>466</v>
      </c>
      <c r="G179" s="277"/>
      <c r="H179" s="277" t="s">
        <v>431</v>
      </c>
      <c r="I179" s="277" t="s">
        <v>468</v>
      </c>
      <c r="J179" s="277">
        <v>10</v>
      </c>
      <c r="K179" s="318"/>
    </row>
    <row r="180" spans="2:11" ht="15" customHeight="1" x14ac:dyDescent="0.3">
      <c r="B180" s="297"/>
      <c r="C180" s="277" t="s">
        <v>102</v>
      </c>
      <c r="D180" s="277"/>
      <c r="E180" s="277"/>
      <c r="F180" s="296" t="s">
        <v>466</v>
      </c>
      <c r="G180" s="277"/>
      <c r="H180" s="277" t="s">
        <v>539</v>
      </c>
      <c r="I180" s="277" t="s">
        <v>500</v>
      </c>
      <c r="J180" s="277"/>
      <c r="K180" s="318"/>
    </row>
    <row r="181" spans="2:11" ht="15" customHeight="1" x14ac:dyDescent="0.3">
      <c r="B181" s="297"/>
      <c r="C181" s="277" t="s">
        <v>540</v>
      </c>
      <c r="D181" s="277"/>
      <c r="E181" s="277"/>
      <c r="F181" s="296" t="s">
        <v>466</v>
      </c>
      <c r="G181" s="277"/>
      <c r="H181" s="277" t="s">
        <v>541</v>
      </c>
      <c r="I181" s="277" t="s">
        <v>500</v>
      </c>
      <c r="J181" s="277"/>
      <c r="K181" s="318"/>
    </row>
    <row r="182" spans="2:11" ht="15" customHeight="1" x14ac:dyDescent="0.3">
      <c r="B182" s="297"/>
      <c r="C182" s="277" t="s">
        <v>529</v>
      </c>
      <c r="D182" s="277"/>
      <c r="E182" s="277"/>
      <c r="F182" s="296" t="s">
        <v>466</v>
      </c>
      <c r="G182" s="277"/>
      <c r="H182" s="277" t="s">
        <v>542</v>
      </c>
      <c r="I182" s="277" t="s">
        <v>500</v>
      </c>
      <c r="J182" s="277"/>
      <c r="K182" s="318"/>
    </row>
    <row r="183" spans="2:11" ht="15" customHeight="1" x14ac:dyDescent="0.3">
      <c r="B183" s="297"/>
      <c r="C183" s="277" t="s">
        <v>104</v>
      </c>
      <c r="D183" s="277"/>
      <c r="E183" s="277"/>
      <c r="F183" s="296" t="s">
        <v>472</v>
      </c>
      <c r="G183" s="277"/>
      <c r="H183" s="277" t="s">
        <v>543</v>
      </c>
      <c r="I183" s="277" t="s">
        <v>468</v>
      </c>
      <c r="J183" s="277">
        <v>50</v>
      </c>
      <c r="K183" s="318"/>
    </row>
    <row r="184" spans="2:11" ht="15" customHeight="1" x14ac:dyDescent="0.3">
      <c r="B184" s="297"/>
      <c r="C184" s="277" t="s">
        <v>544</v>
      </c>
      <c r="D184" s="277"/>
      <c r="E184" s="277"/>
      <c r="F184" s="296" t="s">
        <v>472</v>
      </c>
      <c r="G184" s="277"/>
      <c r="H184" s="277" t="s">
        <v>545</v>
      </c>
      <c r="I184" s="277" t="s">
        <v>546</v>
      </c>
      <c r="J184" s="277"/>
      <c r="K184" s="318"/>
    </row>
    <row r="185" spans="2:11" ht="15" customHeight="1" x14ac:dyDescent="0.3">
      <c r="B185" s="297"/>
      <c r="C185" s="277" t="s">
        <v>547</v>
      </c>
      <c r="D185" s="277"/>
      <c r="E185" s="277"/>
      <c r="F185" s="296" t="s">
        <v>472</v>
      </c>
      <c r="G185" s="277"/>
      <c r="H185" s="277" t="s">
        <v>548</v>
      </c>
      <c r="I185" s="277" t="s">
        <v>546</v>
      </c>
      <c r="J185" s="277"/>
      <c r="K185" s="318"/>
    </row>
    <row r="186" spans="2:11" ht="15" customHeight="1" x14ac:dyDescent="0.3">
      <c r="B186" s="297"/>
      <c r="C186" s="277" t="s">
        <v>549</v>
      </c>
      <c r="D186" s="277"/>
      <c r="E186" s="277"/>
      <c r="F186" s="296" t="s">
        <v>472</v>
      </c>
      <c r="G186" s="277"/>
      <c r="H186" s="277" t="s">
        <v>550</v>
      </c>
      <c r="I186" s="277" t="s">
        <v>546</v>
      </c>
      <c r="J186" s="277"/>
      <c r="K186" s="318"/>
    </row>
    <row r="187" spans="2:11" ht="15" customHeight="1" x14ac:dyDescent="0.3">
      <c r="B187" s="297"/>
      <c r="C187" s="330" t="s">
        <v>551</v>
      </c>
      <c r="D187" s="277"/>
      <c r="E187" s="277"/>
      <c r="F187" s="296" t="s">
        <v>472</v>
      </c>
      <c r="G187" s="277"/>
      <c r="H187" s="277" t="s">
        <v>552</v>
      </c>
      <c r="I187" s="277" t="s">
        <v>553</v>
      </c>
      <c r="J187" s="331" t="s">
        <v>554</v>
      </c>
      <c r="K187" s="318"/>
    </row>
    <row r="188" spans="2:11" ht="15" customHeight="1" x14ac:dyDescent="0.3">
      <c r="B188" s="297"/>
      <c r="C188" s="282" t="s">
        <v>45</v>
      </c>
      <c r="D188" s="277"/>
      <c r="E188" s="277"/>
      <c r="F188" s="296" t="s">
        <v>466</v>
      </c>
      <c r="G188" s="277"/>
      <c r="H188" s="274" t="s">
        <v>555</v>
      </c>
      <c r="I188" s="277" t="s">
        <v>556</v>
      </c>
      <c r="J188" s="277"/>
      <c r="K188" s="318"/>
    </row>
    <row r="189" spans="2:11" ht="15" customHeight="1" x14ac:dyDescent="0.3">
      <c r="B189" s="297"/>
      <c r="C189" s="282" t="s">
        <v>557</v>
      </c>
      <c r="D189" s="277"/>
      <c r="E189" s="277"/>
      <c r="F189" s="296" t="s">
        <v>466</v>
      </c>
      <c r="G189" s="277"/>
      <c r="H189" s="277" t="s">
        <v>558</v>
      </c>
      <c r="I189" s="277" t="s">
        <v>500</v>
      </c>
      <c r="J189" s="277"/>
      <c r="K189" s="318"/>
    </row>
    <row r="190" spans="2:11" ht="15" customHeight="1" x14ac:dyDescent="0.3">
      <c r="B190" s="297"/>
      <c r="C190" s="282" t="s">
        <v>559</v>
      </c>
      <c r="D190" s="277"/>
      <c r="E190" s="277"/>
      <c r="F190" s="296" t="s">
        <v>466</v>
      </c>
      <c r="G190" s="277"/>
      <c r="H190" s="277" t="s">
        <v>560</v>
      </c>
      <c r="I190" s="277" t="s">
        <v>500</v>
      </c>
      <c r="J190" s="277"/>
      <c r="K190" s="318"/>
    </row>
    <row r="191" spans="2:11" ht="15" customHeight="1" x14ac:dyDescent="0.3">
      <c r="B191" s="297"/>
      <c r="C191" s="282" t="s">
        <v>561</v>
      </c>
      <c r="D191" s="277"/>
      <c r="E191" s="277"/>
      <c r="F191" s="296" t="s">
        <v>472</v>
      </c>
      <c r="G191" s="277"/>
      <c r="H191" s="277" t="s">
        <v>562</v>
      </c>
      <c r="I191" s="277" t="s">
        <v>500</v>
      </c>
      <c r="J191" s="277"/>
      <c r="K191" s="318"/>
    </row>
    <row r="192" spans="2:11" ht="15" customHeight="1" x14ac:dyDescent="0.3">
      <c r="B192" s="324"/>
      <c r="C192" s="332"/>
      <c r="D192" s="306"/>
      <c r="E192" s="306"/>
      <c r="F192" s="306"/>
      <c r="G192" s="306"/>
      <c r="H192" s="306"/>
      <c r="I192" s="306"/>
      <c r="J192" s="306"/>
      <c r="K192" s="325"/>
    </row>
    <row r="193" spans="2:11" ht="18.75" customHeight="1" x14ac:dyDescent="0.3">
      <c r="B193" s="274"/>
      <c r="C193" s="277"/>
      <c r="D193" s="277"/>
      <c r="E193" s="277"/>
      <c r="F193" s="296"/>
      <c r="G193" s="277"/>
      <c r="H193" s="277"/>
      <c r="I193" s="277"/>
      <c r="J193" s="277"/>
      <c r="K193" s="274"/>
    </row>
    <row r="194" spans="2:11" ht="18.75" customHeight="1" x14ac:dyDescent="0.3">
      <c r="B194" s="274"/>
      <c r="C194" s="277"/>
      <c r="D194" s="277"/>
      <c r="E194" s="277"/>
      <c r="F194" s="296"/>
      <c r="G194" s="277"/>
      <c r="H194" s="277"/>
      <c r="I194" s="277"/>
      <c r="J194" s="277"/>
      <c r="K194" s="274"/>
    </row>
    <row r="195" spans="2:11" ht="18.75" customHeight="1" x14ac:dyDescent="0.3">
      <c r="B195" s="283"/>
      <c r="C195" s="283"/>
      <c r="D195" s="283"/>
      <c r="E195" s="283"/>
      <c r="F195" s="283"/>
      <c r="G195" s="283"/>
      <c r="H195" s="283"/>
      <c r="I195" s="283"/>
      <c r="J195" s="283"/>
      <c r="K195" s="283"/>
    </row>
    <row r="196" spans="2:11" x14ac:dyDescent="0.3">
      <c r="B196" s="264"/>
      <c r="C196" s="265"/>
      <c r="D196" s="265"/>
      <c r="E196" s="265"/>
      <c r="F196" s="265"/>
      <c r="G196" s="265"/>
      <c r="H196" s="265"/>
      <c r="I196" s="265"/>
      <c r="J196" s="265"/>
      <c r="K196" s="266"/>
    </row>
    <row r="197" spans="2:11" ht="22.2" x14ac:dyDescent="0.3">
      <c r="B197" s="267"/>
      <c r="C197" s="387" t="s">
        <v>563</v>
      </c>
      <c r="D197" s="387"/>
      <c r="E197" s="387"/>
      <c r="F197" s="387"/>
      <c r="G197" s="387"/>
      <c r="H197" s="387"/>
      <c r="I197" s="387"/>
      <c r="J197" s="387"/>
      <c r="K197" s="268"/>
    </row>
    <row r="198" spans="2:11" ht="25.5" customHeight="1" x14ac:dyDescent="0.3">
      <c r="B198" s="267"/>
      <c r="C198" s="333" t="s">
        <v>564</v>
      </c>
      <c r="D198" s="333"/>
      <c r="E198" s="333"/>
      <c r="F198" s="333" t="s">
        <v>565</v>
      </c>
      <c r="G198" s="334"/>
      <c r="H198" s="392" t="s">
        <v>566</v>
      </c>
      <c r="I198" s="392"/>
      <c r="J198" s="392"/>
      <c r="K198" s="268"/>
    </row>
    <row r="199" spans="2:11" ht="5.25" customHeight="1" x14ac:dyDescent="0.3">
      <c r="B199" s="297"/>
      <c r="C199" s="294"/>
      <c r="D199" s="294"/>
      <c r="E199" s="294"/>
      <c r="F199" s="294"/>
      <c r="G199" s="277"/>
      <c r="H199" s="294"/>
      <c r="I199" s="294"/>
      <c r="J199" s="294"/>
      <c r="K199" s="318"/>
    </row>
    <row r="200" spans="2:11" ht="15" customHeight="1" x14ac:dyDescent="0.3">
      <c r="B200" s="297"/>
      <c r="C200" s="277" t="s">
        <v>556</v>
      </c>
      <c r="D200" s="277"/>
      <c r="E200" s="277"/>
      <c r="F200" s="296" t="s">
        <v>46</v>
      </c>
      <c r="G200" s="277"/>
      <c r="H200" s="393" t="s">
        <v>567</v>
      </c>
      <c r="I200" s="393"/>
      <c r="J200" s="393"/>
      <c r="K200" s="318"/>
    </row>
    <row r="201" spans="2:11" ht="15" customHeight="1" x14ac:dyDescent="0.3">
      <c r="B201" s="297"/>
      <c r="C201" s="303"/>
      <c r="D201" s="277"/>
      <c r="E201" s="277"/>
      <c r="F201" s="296" t="s">
        <v>47</v>
      </c>
      <c r="G201" s="277"/>
      <c r="H201" s="393" t="s">
        <v>568</v>
      </c>
      <c r="I201" s="393"/>
      <c r="J201" s="393"/>
      <c r="K201" s="318"/>
    </row>
    <row r="202" spans="2:11" ht="15" customHeight="1" x14ac:dyDescent="0.3">
      <c r="B202" s="297"/>
      <c r="C202" s="303"/>
      <c r="D202" s="277"/>
      <c r="E202" s="277"/>
      <c r="F202" s="296" t="s">
        <v>50</v>
      </c>
      <c r="G202" s="277"/>
      <c r="H202" s="393" t="s">
        <v>569</v>
      </c>
      <c r="I202" s="393"/>
      <c r="J202" s="393"/>
      <c r="K202" s="318"/>
    </row>
    <row r="203" spans="2:11" ht="15" customHeight="1" x14ac:dyDescent="0.3">
      <c r="B203" s="297"/>
      <c r="C203" s="277"/>
      <c r="D203" s="277"/>
      <c r="E203" s="277"/>
      <c r="F203" s="296" t="s">
        <v>48</v>
      </c>
      <c r="G203" s="277"/>
      <c r="H203" s="393" t="s">
        <v>570</v>
      </c>
      <c r="I203" s="393"/>
      <c r="J203" s="393"/>
      <c r="K203" s="318"/>
    </row>
    <row r="204" spans="2:11" ht="15" customHeight="1" x14ac:dyDescent="0.3">
      <c r="B204" s="297"/>
      <c r="C204" s="277"/>
      <c r="D204" s="277"/>
      <c r="E204" s="277"/>
      <c r="F204" s="296" t="s">
        <v>49</v>
      </c>
      <c r="G204" s="277"/>
      <c r="H204" s="393" t="s">
        <v>571</v>
      </c>
      <c r="I204" s="393"/>
      <c r="J204" s="393"/>
      <c r="K204" s="318"/>
    </row>
    <row r="205" spans="2:11" ht="15" customHeight="1" x14ac:dyDescent="0.3">
      <c r="B205" s="297"/>
      <c r="C205" s="277"/>
      <c r="D205" s="277"/>
      <c r="E205" s="277"/>
      <c r="F205" s="296"/>
      <c r="G205" s="277"/>
      <c r="H205" s="277"/>
      <c r="I205" s="277"/>
      <c r="J205" s="277"/>
      <c r="K205" s="318"/>
    </row>
    <row r="206" spans="2:11" ht="15" customHeight="1" x14ac:dyDescent="0.3">
      <c r="B206" s="297"/>
      <c r="C206" s="277" t="s">
        <v>512</v>
      </c>
      <c r="D206" s="277"/>
      <c r="E206" s="277"/>
      <c r="F206" s="296" t="s">
        <v>80</v>
      </c>
      <c r="G206" s="277"/>
      <c r="H206" s="393" t="s">
        <v>572</v>
      </c>
      <c r="I206" s="393"/>
      <c r="J206" s="393"/>
      <c r="K206" s="318"/>
    </row>
    <row r="207" spans="2:11" ht="15" customHeight="1" x14ac:dyDescent="0.3">
      <c r="B207" s="297"/>
      <c r="C207" s="303"/>
      <c r="D207" s="277"/>
      <c r="E207" s="277"/>
      <c r="F207" s="296" t="s">
        <v>411</v>
      </c>
      <c r="G207" s="277"/>
      <c r="H207" s="393" t="s">
        <v>412</v>
      </c>
      <c r="I207" s="393"/>
      <c r="J207" s="393"/>
      <c r="K207" s="318"/>
    </row>
    <row r="208" spans="2:11" ht="15" customHeight="1" x14ac:dyDescent="0.3">
      <c r="B208" s="297"/>
      <c r="C208" s="277"/>
      <c r="D208" s="277"/>
      <c r="E208" s="277"/>
      <c r="F208" s="296" t="s">
        <v>409</v>
      </c>
      <c r="G208" s="277"/>
      <c r="H208" s="393" t="s">
        <v>573</v>
      </c>
      <c r="I208" s="393"/>
      <c r="J208" s="393"/>
      <c r="K208" s="318"/>
    </row>
    <row r="209" spans="2:11" ht="15" customHeight="1" x14ac:dyDescent="0.3">
      <c r="B209" s="335"/>
      <c r="C209" s="303"/>
      <c r="D209" s="303"/>
      <c r="E209" s="303"/>
      <c r="F209" s="296" t="s">
        <v>413</v>
      </c>
      <c r="G209" s="282"/>
      <c r="H209" s="391" t="s">
        <v>414</v>
      </c>
      <c r="I209" s="391"/>
      <c r="J209" s="391"/>
      <c r="K209" s="336"/>
    </row>
    <row r="210" spans="2:11" ht="15" customHeight="1" x14ac:dyDescent="0.3">
      <c r="B210" s="335"/>
      <c r="C210" s="303"/>
      <c r="D210" s="303"/>
      <c r="E210" s="303"/>
      <c r="F210" s="296" t="s">
        <v>112</v>
      </c>
      <c r="G210" s="282"/>
      <c r="H210" s="391" t="s">
        <v>574</v>
      </c>
      <c r="I210" s="391"/>
      <c r="J210" s="391"/>
      <c r="K210" s="336"/>
    </row>
    <row r="211" spans="2:11" ht="15" customHeight="1" x14ac:dyDescent="0.3">
      <c r="B211" s="335"/>
      <c r="C211" s="303"/>
      <c r="D211" s="303"/>
      <c r="E211" s="303"/>
      <c r="F211" s="337"/>
      <c r="G211" s="282"/>
      <c r="H211" s="338"/>
      <c r="I211" s="338"/>
      <c r="J211" s="338"/>
      <c r="K211" s="336"/>
    </row>
    <row r="212" spans="2:11" ht="15" customHeight="1" x14ac:dyDescent="0.3">
      <c r="B212" s="335"/>
      <c r="C212" s="277" t="s">
        <v>536</v>
      </c>
      <c r="D212" s="303"/>
      <c r="E212" s="303"/>
      <c r="F212" s="296">
        <v>1</v>
      </c>
      <c r="G212" s="282"/>
      <c r="H212" s="391" t="s">
        <v>575</v>
      </c>
      <c r="I212" s="391"/>
      <c r="J212" s="391"/>
      <c r="K212" s="336"/>
    </row>
    <row r="213" spans="2:11" ht="15" customHeight="1" x14ac:dyDescent="0.3">
      <c r="B213" s="335"/>
      <c r="C213" s="303"/>
      <c r="D213" s="303"/>
      <c r="E213" s="303"/>
      <c r="F213" s="296">
        <v>2</v>
      </c>
      <c r="G213" s="282"/>
      <c r="H213" s="391" t="s">
        <v>576</v>
      </c>
      <c r="I213" s="391"/>
      <c r="J213" s="391"/>
      <c r="K213" s="336"/>
    </row>
    <row r="214" spans="2:11" ht="15" customHeight="1" x14ac:dyDescent="0.3">
      <c r="B214" s="335"/>
      <c r="C214" s="303"/>
      <c r="D214" s="303"/>
      <c r="E214" s="303"/>
      <c r="F214" s="296">
        <v>3</v>
      </c>
      <c r="G214" s="282"/>
      <c r="H214" s="391" t="s">
        <v>577</v>
      </c>
      <c r="I214" s="391"/>
      <c r="J214" s="391"/>
      <c r="K214" s="336"/>
    </row>
    <row r="215" spans="2:11" ht="15" customHeight="1" x14ac:dyDescent="0.3">
      <c r="B215" s="335"/>
      <c r="C215" s="303"/>
      <c r="D215" s="303"/>
      <c r="E215" s="303"/>
      <c r="F215" s="296">
        <v>4</v>
      </c>
      <c r="G215" s="282"/>
      <c r="H215" s="391" t="s">
        <v>578</v>
      </c>
      <c r="I215" s="391"/>
      <c r="J215" s="391"/>
      <c r="K215" s="336"/>
    </row>
    <row r="216" spans="2:11" ht="12.75" customHeight="1" x14ac:dyDescent="0.3">
      <c r="B216" s="339"/>
      <c r="C216" s="340"/>
      <c r="D216" s="340"/>
      <c r="E216" s="340"/>
      <c r="F216" s="340"/>
      <c r="G216" s="340"/>
      <c r="H216" s="340"/>
      <c r="I216" s="340"/>
      <c r="J216" s="340"/>
      <c r="K216" s="341"/>
    </row>
  </sheetData>
  <mergeCells count="77">
    <mergeCell ref="H210:J210"/>
    <mergeCell ref="H212:J212"/>
    <mergeCell ref="H213:J213"/>
    <mergeCell ref="H214:J214"/>
    <mergeCell ref="H215:J215"/>
    <mergeCell ref="H209:J209"/>
    <mergeCell ref="C163:J163"/>
    <mergeCell ref="C197:J197"/>
    <mergeCell ref="H198:J198"/>
    <mergeCell ref="H200:J200"/>
    <mergeCell ref="H201:J201"/>
    <mergeCell ref="H202:J202"/>
    <mergeCell ref="H203:J203"/>
    <mergeCell ref="H204:J204"/>
    <mergeCell ref="H206:J206"/>
    <mergeCell ref="H207:J207"/>
    <mergeCell ref="H208:J208"/>
    <mergeCell ref="C145:J145"/>
    <mergeCell ref="D60:J60"/>
    <mergeCell ref="D61:J61"/>
    <mergeCell ref="D63:J63"/>
    <mergeCell ref="D64:J64"/>
    <mergeCell ref="D65:J65"/>
    <mergeCell ref="D66:J66"/>
    <mergeCell ref="D67:J67"/>
    <mergeCell ref="D68:J68"/>
    <mergeCell ref="C73:J73"/>
    <mergeCell ref="C100:J100"/>
    <mergeCell ref="C120:J120"/>
    <mergeCell ref="D59:J59"/>
    <mergeCell ref="E46:J46"/>
    <mergeCell ref="E47:J47"/>
    <mergeCell ref="E48:J48"/>
    <mergeCell ref="D49:J49"/>
    <mergeCell ref="C50:J50"/>
    <mergeCell ref="C52:J52"/>
    <mergeCell ref="C53:J53"/>
    <mergeCell ref="C55:J55"/>
    <mergeCell ref="D56:J56"/>
    <mergeCell ref="D57:J57"/>
    <mergeCell ref="D58:J58"/>
    <mergeCell ref="D45:J45"/>
    <mergeCell ref="D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D32:J32"/>
    <mergeCell ref="F18:J18"/>
    <mergeCell ref="F19:J19"/>
    <mergeCell ref="F20:J20"/>
    <mergeCell ref="F21:J21"/>
    <mergeCell ref="C23:J23"/>
    <mergeCell ref="C24:J24"/>
    <mergeCell ref="D25:J25"/>
    <mergeCell ref="D26:J26"/>
    <mergeCell ref="D28:J28"/>
    <mergeCell ref="D29:J29"/>
    <mergeCell ref="D31:J31"/>
    <mergeCell ref="F17:J17"/>
    <mergeCell ref="C3:J3"/>
    <mergeCell ref="C4:J4"/>
    <mergeCell ref="C6:J6"/>
    <mergeCell ref="C7:J7"/>
    <mergeCell ref="C9:J9"/>
    <mergeCell ref="D10:J10"/>
    <mergeCell ref="D11:J11"/>
    <mergeCell ref="D13:J13"/>
    <mergeCell ref="D14:J14"/>
    <mergeCell ref="D15:J15"/>
    <mergeCell ref="F16:J16"/>
  </mergeCells>
  <pageMargins left="0.58333330000000005" right="0.58333330000000005" top="0.58333330000000005" bottom="0.58333330000000005" header="0" footer="0"/>
  <pageSetup paperSize="9" scale="7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0 - Ostatní a vedlejší ná...</vt:lpstr>
      <vt:lpstr>1 - Část 1 - na pozemku č...</vt:lpstr>
      <vt:lpstr>2 - Část 2 - mimo pozemek...</vt:lpstr>
      <vt:lpstr>Pokyny pro vyplnění</vt:lpstr>
      <vt:lpstr>'0 - Ostatní a vedlejší ná...'!Názvy_tisku</vt:lpstr>
      <vt:lpstr>'1 - Část 1 - na pozemku č...'!Názvy_tisku</vt:lpstr>
      <vt:lpstr>'2 - Část 2 - mimo pozemek...'!Názvy_tisku</vt:lpstr>
      <vt:lpstr>'Rekapitulace stavby'!Názvy_tisku</vt:lpstr>
      <vt:lpstr>'0 - Ostatní a vedlejší ná...'!Oblast_tisku</vt:lpstr>
      <vt:lpstr>'1 - Část 1 - na pozemku č...'!Oblast_tisku</vt:lpstr>
      <vt:lpstr>'2 - Část 2 - mimo pozemek...'!Oblast_tisku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Lenovo-NB\Miloš Drábek</dc:creator>
  <cp:lastModifiedBy>Miloš Drábek</cp:lastModifiedBy>
  <cp:lastPrinted>2016-12-10T22:35:31Z</cp:lastPrinted>
  <dcterms:created xsi:type="dcterms:W3CDTF">2016-12-10T22:29:35Z</dcterms:created>
  <dcterms:modified xsi:type="dcterms:W3CDTF">2016-12-10T22:35:42Z</dcterms:modified>
</cp:coreProperties>
</file>