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3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<sst xmlns="http://schemas.openxmlformats.org/spreadsheetml/2006/main" count="378" uniqueCount="207">
  <si>
    <t>KRYCÍ LIST ROZPOČTU</t>
  </si>
  <si>
    <t>Název stavby</t>
  </si>
  <si>
    <t>Chodníková rampa v Děhylově - změna</t>
  </si>
  <si>
    <t>JKSO</t>
  </si>
  <si>
    <t xml:space="preserve"> </t>
  </si>
  <si>
    <t>Kód stavby</t>
  </si>
  <si>
    <t>114-14</t>
  </si>
  <si>
    <t>Název objektu</t>
  </si>
  <si>
    <t>EČO</t>
  </si>
  <si>
    <t>Kód objektu</t>
  </si>
  <si>
    <t>1</t>
  </si>
  <si>
    <t>Název části</t>
  </si>
  <si>
    <t>Místo</t>
  </si>
  <si>
    <t>Děhylov</t>
  </si>
  <si>
    <t>Kód části</t>
  </si>
  <si>
    <t>Název podčásti</t>
  </si>
  <si>
    <t>Kód podčásti</t>
  </si>
  <si>
    <t>IČ</t>
  </si>
  <si>
    <t>DIČ</t>
  </si>
  <si>
    <t>Objednatel</t>
  </si>
  <si>
    <t>Obec Děhylov, Výstavní 17, Děhylov, 74794</t>
  </si>
  <si>
    <t>Projektant</t>
  </si>
  <si>
    <t>Ing. Opršal Miroslav</t>
  </si>
  <si>
    <t>Zhotovitel</t>
  </si>
  <si>
    <t>Rozpočet číslo</t>
  </si>
  <si>
    <t>Zpracoval</t>
  </si>
  <si>
    <t>Dne</t>
  </si>
  <si>
    <t>Onderka</t>
  </si>
  <si>
    <t>18.11.2014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</si>
  <si>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</si>
  <si>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</si>
  <si>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</si>
  <si>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</si>
  <si>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</si>
  <si>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</si>
  <si>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</si>
  <si>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</si>
  <si>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</si>
  <si>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</si>
  <si>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</si>
  <si>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</si>
  <si>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</si>
  <si>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</si>
  <si>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</si>
  <si>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</si>
  <si>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</si>
  <si>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</si>
  <si>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</si>
  <si>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</si>
  <si>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</si>
  <si>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</si>
  <si>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</si>
  <si>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</si>
  <si>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</si>
  <si>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</si>
  <si>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</si>
  <si>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</si>
  <si>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</si>
  <si>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</si>
  <si>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</si>
  <si>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</si>
  <si>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</si>
  <si>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</si>
  <si>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</si>
  <si>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</si>
  <si>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</si>
  <si>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</si>
  <si>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</si>
  <si>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</si>
  <si>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</si>
  <si>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</si>
  <si>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</si>
  <si>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</si>
  <si>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</si>
  <si>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</si>
  <si>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</si>
  <si>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</si>
  <si>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</si>
  <si>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</si>
  <si>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</si>
  <si>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</si>
  <si>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</si>
  <si>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</si>
  <si>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</si>
  <si>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</si>
  <si>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</si>
  <si>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</si>
  <si>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</si>
  <si>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</si>
  <si>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</si>
  <si>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</si>
  <si>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</si>
  <si>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</si>
  <si>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</si>
  <si>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</si>
  <si>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</si>
  <si>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</si>
  <si>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</si>
  <si>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</si>
  <si>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</si>
  <si>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</si>
  <si>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</si>
  <si>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</si>
  <si>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</si>
  <si>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</si>
  <si>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</si>
  <si>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</si>
  <si>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</si>
  <si>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</si>
  <si>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Zemní práce</t>
  </si>
  <si>
    <t>K</t>
  </si>
  <si>
    <t>001</t>
  </si>
  <si>
    <t>121112011</t>
  </si>
  <si>
    <t>Sejmutí ornice tl vrstvy do 150 mm ručně s odhozením do 3 m bez vodorovného přemístění</t>
  </si>
  <si>
    <t>m3</t>
  </si>
  <si>
    <t>2</t>
  </si>
  <si>
    <t>33,45*0,15*1,3</t>
  </si>
  <si>
    <t>-1</t>
  </si>
  <si>
    <t>171101103</t>
  </si>
  <si>
    <t xml:space="preserve">Uložení sypaniny z hornin soudržných do násypů zhutněných </t>
  </si>
  <si>
    <t>3</t>
  </si>
  <si>
    <t>M</t>
  </si>
  <si>
    <t>MAT</t>
  </si>
  <si>
    <t>583312000</t>
  </si>
  <si>
    <t>kamenivo těžené zásypový materiál</t>
  </si>
  <si>
    <t>t</t>
  </si>
  <si>
    <t>14,00*1,8</t>
  </si>
  <si>
    <t>4</t>
  </si>
  <si>
    <t>181301102</t>
  </si>
  <si>
    <t>Rozprostření ornice tl vrstvy do 150 mm pl do 500 m2 v rovině nebo ve svahu do 1:5</t>
  </si>
  <si>
    <t>m2</t>
  </si>
  <si>
    <t>5</t>
  </si>
  <si>
    <t>181951102</t>
  </si>
  <si>
    <t>Úprava pláně v hornině tř. 1 až 4 se zhutněním</t>
  </si>
  <si>
    <t>6</t>
  </si>
  <si>
    <t>182101101</t>
  </si>
  <si>
    <t>Svahování v zářezech v hornině tř. 1 až 4</t>
  </si>
  <si>
    <t>7</t>
  </si>
  <si>
    <t>120001101</t>
  </si>
  <si>
    <t>Příplatek za ztížení vykopávky v blízkosti podzemního vedení</t>
  </si>
  <si>
    <t>8</t>
  </si>
  <si>
    <t>231</t>
  </si>
  <si>
    <t>181411131-1</t>
  </si>
  <si>
    <t>Založení parkového trávníku výsevem plochy do 1000 m2 v rovině a ve svahu do 1:5 vč. dodávky trávní směsi</t>
  </si>
  <si>
    <t>Zakládání</t>
  </si>
  <si>
    <t>9</t>
  </si>
  <si>
    <t>015</t>
  </si>
  <si>
    <t>272353102</t>
  </si>
  <si>
    <t>Bednění kotevních otvorů v základových klenbách průřezu do 0,01 m2 hl 0,5 m</t>
  </si>
  <si>
    <t>kus</t>
  </si>
  <si>
    <t>10</t>
  </si>
  <si>
    <t>211</t>
  </si>
  <si>
    <t>275311126</t>
  </si>
  <si>
    <t>Základové patky a bloky z betonu prostého C 20/25</t>
  </si>
  <si>
    <t>0,30*0,30*0,40*14*1,03</t>
  </si>
  <si>
    <t>11</t>
  </si>
  <si>
    <t>275354111</t>
  </si>
  <si>
    <t>Bednění základových patek - zřízení</t>
  </si>
  <si>
    <t>(0,15+0,30+0,15)*0,15*14</t>
  </si>
  <si>
    <t>12</t>
  </si>
  <si>
    <t>275354211</t>
  </si>
  <si>
    <t>Bednění základových patek - odstranění</t>
  </si>
  <si>
    <t>13</t>
  </si>
  <si>
    <t>278311041</t>
  </si>
  <si>
    <t>Zálivka kotevních otvorů z betonu tř. C 16/20 objemu do 0,02 m3</t>
  </si>
  <si>
    <t>0,10*0,10*0,30*14</t>
  </si>
  <si>
    <t>Komunikace</t>
  </si>
  <si>
    <t>14</t>
  </si>
  <si>
    <t>221</t>
  </si>
  <si>
    <t>564851113</t>
  </si>
  <si>
    <t>Podklad ze štěrkodrtě ŠD tl 170 mm</t>
  </si>
  <si>
    <t>15</t>
  </si>
  <si>
    <t>596211110</t>
  </si>
  <si>
    <t>Kladení zámkové dlažby komunikací pro pěší tl 60 mm skupiny A pl do 50 m2</t>
  </si>
  <si>
    <t>16</t>
  </si>
  <si>
    <t>592451100</t>
  </si>
  <si>
    <t>dlažba zámková tl 6 cm přírodní protiskluzová</t>
  </si>
  <si>
    <t>Ostatní konstrukce a práce-bourání</t>
  </si>
  <si>
    <t>17</t>
  </si>
  <si>
    <t>911111111</t>
  </si>
  <si>
    <t>Montáž zábradlí ocelového zabetonovaného</t>
  </si>
  <si>
    <t>m</t>
  </si>
  <si>
    <t>18</t>
  </si>
  <si>
    <t>9-1</t>
  </si>
  <si>
    <t>Zábradlí z ocelových trubek</t>
  </si>
  <si>
    <t>kg</t>
  </si>
  <si>
    <t>19</t>
  </si>
  <si>
    <t>916331112</t>
  </si>
  <si>
    <t>Osazení zahradního obrubníku betonového do lože z betonu s boční opěrou</t>
  </si>
  <si>
    <t>20</t>
  </si>
  <si>
    <t>592172110</t>
  </si>
  <si>
    <t>obrubník betonový zahradní 100/5/25 II šedý 100 x 5 x 25 cm</t>
  </si>
  <si>
    <t>998</t>
  </si>
  <si>
    <t>Přesun hmot</t>
  </si>
  <si>
    <t>21</t>
  </si>
  <si>
    <t>998223011</t>
  </si>
  <si>
    <t>Přesun hmot pro pozemní komunikace s krytem dlážděným</t>
  </si>
  <si>
    <t>Práce a dodávky PSV</t>
  </si>
  <si>
    <t>783</t>
  </si>
  <si>
    <t>Dokončovací práce - nátěry</t>
  </si>
  <si>
    <t>22</t>
  </si>
  <si>
    <t>783222100</t>
  </si>
  <si>
    <t>Nátěry syntetické kovových doplňkových konstrukcí barva standardní dvojnásobné</t>
  </si>
  <si>
    <t>16,00*0,95</t>
  </si>
  <si>
    <t>23</t>
  </si>
  <si>
    <t>783226100</t>
  </si>
  <si>
    <t>Nátěry syntetické kovových doplňkových konstrukcí barva standardní základní</t>
  </si>
</sst>
</file>

<file path=xl/styles.xml><?xml version="1.0" encoding="utf-8"?>
<styleSheet xmlns="http://schemas.openxmlformats.org/spreadsheetml/2006/main">
  <numFmts count="7">
    <numFmt numFmtId="164" formatCode="####;-####"/>
    <numFmt numFmtId="165" formatCode="#,##0;-#,##0"/>
    <numFmt numFmtId="166" formatCode="#,##0.00;-#,##0.00"/>
    <numFmt numFmtId="167" formatCode="#,##0.0000;-#,##0.0000"/>
    <numFmt numFmtId="168" formatCode="#,##0.000;-#,##0.000"/>
    <numFmt numFmtId="169" formatCode="#,##0.00000;-#,##0.00000"/>
    <numFmt numFmtId="170" formatCode="#,##0.0;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4" fontId="3" fillId="0" borderId="9" xfId="0" applyFont="1" applyBorder="1" applyAlignment="1">
      <alignment horizontal="left" vertical="center"/>
    </xf>
    <xf numFmtId="164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left" vertical="center"/>
    </xf>
    <xf numFmtId="164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164" fontId="3" fillId="0" borderId="15" xfId="0" applyFont="1" applyBorder="1" applyAlignment="1">
      <alignment horizontal="left" vertical="center"/>
    </xf>
    <xf numFmtId="164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2" borderId="31" xfId="0" applyFont="1" applyFill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2" borderId="18" xfId="0" applyFont="1" applyFill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66" fontId="7" fillId="2" borderId="18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2" borderId="22" xfId="0" applyFont="1" applyFill="1" applyBorder="1" applyAlignment="1">
      <alignment horizontal="right" vertical="center"/>
    </xf>
    <xf numFmtId="165" fontId="10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7" fontId="11" fillId="0" borderId="23" xfId="0" applyFont="1" applyBorder="1" applyAlignment="1">
      <alignment horizontal="righ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167" fontId="11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167" fontId="11" fillId="0" borderId="35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166" fontId="7" fillId="2" borderId="32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8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8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8" fillId="0" borderId="0" xfId="0" applyFont="1" applyAlignment="1">
      <alignment horizontal="right" vertical="center"/>
    </xf>
    <xf numFmtId="168" fontId="18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164" fontId="2" fillId="3" borderId="31" xfId="0" applyFont="1" applyFill="1" applyBorder="1" applyAlignment="1">
      <alignment horizontal="center" vertical="center"/>
    </xf>
    <xf numFmtId="164" fontId="2" fillId="3" borderId="32" xfId="0" applyFont="1" applyFill="1" applyBorder="1" applyAlignment="1">
      <alignment horizontal="center" vertical="center"/>
    </xf>
    <xf numFmtId="164" fontId="3" fillId="3" borderId="3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8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168" fontId="2" fillId="0" borderId="0" xfId="0" applyFont="1" applyAlignment="1">
      <alignment horizontal="right" vertical="center"/>
    </xf>
    <xf numFmtId="166" fontId="2" fillId="2" borderId="0" xfId="0" applyFont="1" applyFill="1" applyAlignment="1">
      <alignment horizontal="right" vertical="center"/>
    </xf>
    <xf numFmtId="166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70" fontId="2" fillId="2" borderId="0" xfId="0" applyFont="1" applyFill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8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168" fontId="20" fillId="0" borderId="0" xfId="0" applyFont="1" applyAlignment="1">
      <alignment horizontal="right" vertical="center"/>
    </xf>
    <xf numFmtId="166" fontId="20" fillId="2" borderId="0" xfId="0" applyFont="1" applyFill="1" applyAlignment="1">
      <alignment horizontal="right" vertical="center"/>
    </xf>
    <xf numFmtId="166" fontId="20" fillId="0" borderId="0" xfId="0" applyFont="1" applyAlignment="1">
      <alignment horizontal="right" vertical="center"/>
    </xf>
    <xf numFmtId="169" fontId="20" fillId="0" borderId="0" xfId="0" applyFont="1" applyAlignment="1">
      <alignment horizontal="right" vertical="center"/>
    </xf>
    <xf numFmtId="170" fontId="20" fillId="2" borderId="0" xfId="0" applyFont="1" applyFill="1" applyAlignment="1">
      <alignment horizontal="right" vertical="center"/>
    </xf>
    <xf numFmtId="165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O43" sqref="O4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s="2" customFormat="1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s="2" customFormat="1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s="2" customFormat="1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s="2" customFormat="1" ht="24" customHeight="1">
      <c r="A5" s="13"/>
      <c r="B5" s="14" t="s">
        <v>1</v>
      </c>
      <c r="C5" s="14"/>
      <c r="D5" s="14"/>
      <c r="E5" s="15" t="s">
        <v>2</v>
      </c>
      <c r="F5" s="16"/>
      <c r="G5" s="16"/>
      <c r="H5" s="16"/>
      <c r="I5" s="16"/>
      <c r="J5" s="17"/>
      <c r="K5" s="14"/>
      <c r="L5" s="14"/>
      <c r="M5" s="14"/>
      <c r="N5" s="14"/>
      <c r="O5" s="14" t="s">
        <v>3</v>
      </c>
      <c r="P5" s="18" t="s">
        <v>4</v>
      </c>
      <c r="Q5" s="19"/>
      <c r="R5" s="20"/>
      <c r="S5" s="21"/>
    </row>
    <row r="6" spans="1:19" s="2" customFormat="1" ht="17.25" customHeight="1" hidden="1">
      <c r="A6" s="13"/>
      <c r="B6" s="14" t="s">
        <v>5</v>
      </c>
      <c r="C6" s="14"/>
      <c r="D6" s="14"/>
      <c r="E6" s="22" t="s">
        <v>6</v>
      </c>
      <c r="F6" s="14"/>
      <c r="G6" s="14"/>
      <c r="H6" s="14"/>
      <c r="I6" s="14"/>
      <c r="J6" s="23"/>
      <c r="K6" s="14"/>
      <c r="L6" s="14"/>
      <c r="M6" s="14"/>
      <c r="N6" s="14"/>
      <c r="O6" s="14"/>
      <c r="P6" s="24"/>
      <c r="Q6" s="25"/>
      <c r="R6" s="23"/>
      <c r="S6" s="21"/>
    </row>
    <row r="7" spans="1:19" s="2" customFormat="1" ht="24" customHeight="1">
      <c r="A7" s="13"/>
      <c r="B7" s="14" t="s">
        <v>7</v>
      </c>
      <c r="C7" s="14"/>
      <c r="D7" s="14"/>
      <c r="E7" s="22" t="s">
        <v>2</v>
      </c>
      <c r="F7" s="26"/>
      <c r="G7" s="26"/>
      <c r="H7" s="26"/>
      <c r="I7" s="26"/>
      <c r="J7" s="27"/>
      <c r="K7" s="14"/>
      <c r="L7" s="14"/>
      <c r="M7" s="14"/>
      <c r="N7" s="14"/>
      <c r="O7" s="14" t="s">
        <v>8</v>
      </c>
      <c r="P7" s="28"/>
      <c r="Q7" s="25"/>
      <c r="R7" s="23"/>
      <c r="S7" s="21"/>
    </row>
    <row r="8" spans="1:19" s="2" customFormat="1" ht="17.25" customHeight="1" hidden="1">
      <c r="A8" s="13"/>
      <c r="B8" s="14" t="s">
        <v>9</v>
      </c>
      <c r="C8" s="14"/>
      <c r="D8" s="14"/>
      <c r="E8" s="22" t="s">
        <v>10</v>
      </c>
      <c r="F8" s="14"/>
      <c r="G8" s="14"/>
      <c r="H8" s="14"/>
      <c r="I8" s="14"/>
      <c r="J8" s="23"/>
      <c r="K8" s="14"/>
      <c r="L8" s="14"/>
      <c r="M8" s="14"/>
      <c r="N8" s="14"/>
      <c r="O8" s="14"/>
      <c r="P8" s="24"/>
      <c r="Q8" s="25"/>
      <c r="R8" s="23"/>
      <c r="S8" s="21"/>
    </row>
    <row r="9" spans="1:19" s="2" customFormat="1" ht="24" customHeight="1">
      <c r="A9" s="13"/>
      <c r="B9" s="14" t="s">
        <v>11</v>
      </c>
      <c r="C9" s="14"/>
      <c r="D9" s="14"/>
      <c r="E9" s="29" t="s">
        <v>4</v>
      </c>
      <c r="F9" s="30"/>
      <c r="G9" s="30"/>
      <c r="H9" s="30"/>
      <c r="I9" s="30"/>
      <c r="J9" s="31"/>
      <c r="K9" s="14"/>
      <c r="L9" s="14"/>
      <c r="M9" s="14"/>
      <c r="N9" s="14"/>
      <c r="O9" s="14" t="s">
        <v>12</v>
      </c>
      <c r="P9" s="32" t="s">
        <v>13</v>
      </c>
      <c r="Q9" s="30"/>
      <c r="R9" s="31"/>
      <c r="S9" s="21"/>
    </row>
    <row r="10" spans="1:19" s="2" customFormat="1" ht="17.25" customHeight="1" hidden="1">
      <c r="A10" s="13"/>
      <c r="B10" s="14" t="s">
        <v>14</v>
      </c>
      <c r="C10" s="14"/>
      <c r="D10" s="14"/>
      <c r="E10" s="33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5"/>
      <c r="Q10" s="25"/>
      <c r="R10" s="14"/>
      <c r="S10" s="21"/>
    </row>
    <row r="11" spans="1:19" s="2" customFormat="1" ht="17.25" customHeight="1" hidden="1">
      <c r="A11" s="13"/>
      <c r="B11" s="14" t="s">
        <v>15</v>
      </c>
      <c r="C11" s="14"/>
      <c r="D11" s="14"/>
      <c r="E11" s="33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5"/>
      <c r="Q11" s="25"/>
      <c r="R11" s="14"/>
      <c r="S11" s="21"/>
    </row>
    <row r="12" spans="1:19" s="2" customFormat="1" ht="17.25" customHeight="1" hidden="1">
      <c r="A12" s="13"/>
      <c r="B12" s="14" t="s">
        <v>16</v>
      </c>
      <c r="C12" s="14"/>
      <c r="D12" s="14"/>
      <c r="E12" s="33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5"/>
      <c r="Q12" s="25"/>
      <c r="R12" s="14"/>
      <c r="S12" s="21"/>
    </row>
    <row r="13" spans="1:19" s="2" customFormat="1" ht="17.25" customHeight="1" hidden="1">
      <c r="A13" s="13"/>
      <c r="B13" s="14"/>
      <c r="C13" s="14"/>
      <c r="D13" s="14"/>
      <c r="E13" s="33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5"/>
      <c r="Q13" s="25"/>
      <c r="R13" s="14"/>
      <c r="S13" s="21"/>
    </row>
    <row r="14" spans="1:19" s="2" customFormat="1" ht="17.25" customHeight="1" hidden="1">
      <c r="A14" s="13"/>
      <c r="B14" s="14"/>
      <c r="C14" s="14"/>
      <c r="D14" s="14"/>
      <c r="E14" s="33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5"/>
      <c r="Q14" s="25"/>
      <c r="R14" s="14"/>
      <c r="S14" s="21"/>
    </row>
    <row r="15" spans="1:19" s="2" customFormat="1" ht="17.25" customHeight="1" hidden="1">
      <c r="A15" s="13"/>
      <c r="B15" s="14"/>
      <c r="C15" s="14"/>
      <c r="D15" s="14"/>
      <c r="E15" s="33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25"/>
      <c r="R15" s="14"/>
      <c r="S15" s="21"/>
    </row>
    <row r="16" spans="1:19" s="2" customFormat="1" ht="17.25" customHeight="1" hidden="1">
      <c r="A16" s="13"/>
      <c r="B16" s="14"/>
      <c r="C16" s="14"/>
      <c r="D16" s="14"/>
      <c r="E16" s="33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5"/>
      <c r="Q16" s="25"/>
      <c r="R16" s="14"/>
      <c r="S16" s="21"/>
    </row>
    <row r="17" spans="1:19" s="2" customFormat="1" ht="17.25" customHeight="1" hidden="1">
      <c r="A17" s="13"/>
      <c r="B17" s="14"/>
      <c r="C17" s="14"/>
      <c r="D17" s="14"/>
      <c r="E17" s="33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  <c r="Q17" s="25"/>
      <c r="R17" s="14"/>
      <c r="S17" s="21"/>
    </row>
    <row r="18" spans="1:19" s="2" customFormat="1" ht="17.25" customHeight="1" hidden="1">
      <c r="A18" s="13"/>
      <c r="B18" s="14"/>
      <c r="C18" s="14"/>
      <c r="D18" s="14"/>
      <c r="E18" s="33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5"/>
      <c r="Q18" s="25"/>
      <c r="R18" s="14"/>
      <c r="S18" s="21"/>
    </row>
    <row r="19" spans="1:19" s="2" customFormat="1" ht="17.25" customHeight="1" hidden="1">
      <c r="A19" s="13"/>
      <c r="B19" s="14"/>
      <c r="C19" s="14"/>
      <c r="D19" s="14"/>
      <c r="E19" s="33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5"/>
      <c r="Q19" s="25"/>
      <c r="R19" s="14"/>
      <c r="S19" s="21"/>
    </row>
    <row r="20" spans="1:19" s="2" customFormat="1" ht="17.25" customHeight="1" hidden="1">
      <c r="A20" s="13"/>
      <c r="B20" s="14"/>
      <c r="C20" s="14"/>
      <c r="D20" s="14"/>
      <c r="E20" s="33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5"/>
      <c r="Q20" s="25"/>
      <c r="R20" s="14"/>
      <c r="S20" s="21"/>
    </row>
    <row r="21" spans="1:19" s="2" customFormat="1" ht="17.25" customHeight="1" hidden="1">
      <c r="A21" s="13"/>
      <c r="B21" s="14"/>
      <c r="C21" s="14"/>
      <c r="D21" s="14"/>
      <c r="E21" s="33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5"/>
      <c r="Q21" s="25"/>
      <c r="R21" s="14"/>
      <c r="S21" s="21"/>
    </row>
    <row r="22" spans="1:19" s="2" customFormat="1" ht="17.25" customHeight="1" hidden="1">
      <c r="A22" s="13"/>
      <c r="B22" s="14"/>
      <c r="C22" s="14"/>
      <c r="D22" s="14"/>
      <c r="E22" s="33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5"/>
      <c r="Q22" s="25"/>
      <c r="R22" s="14"/>
      <c r="S22" s="21"/>
    </row>
    <row r="23" spans="1:19" s="2" customFormat="1" ht="17.25" customHeight="1" hidden="1">
      <c r="A23" s="13"/>
      <c r="B23" s="14"/>
      <c r="C23" s="14"/>
      <c r="D23" s="14"/>
      <c r="E23" s="33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5"/>
      <c r="Q23" s="25"/>
      <c r="R23" s="14"/>
      <c r="S23" s="21"/>
    </row>
    <row r="24" spans="1:19" s="2" customFormat="1" ht="17.25" customHeight="1" hidden="1">
      <c r="A24" s="13"/>
      <c r="B24" s="14"/>
      <c r="C24" s="14"/>
      <c r="D24" s="14"/>
      <c r="E24" s="34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5"/>
      <c r="Q24" s="25"/>
      <c r="R24" s="14"/>
      <c r="S24" s="21"/>
    </row>
    <row r="25" spans="1:19" s="2" customFormat="1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21"/>
    </row>
    <row r="26" spans="1:19" s="2" customFormat="1" ht="17.25" customHeight="1">
      <c r="A26" s="13"/>
      <c r="B26" s="14" t="s">
        <v>19</v>
      </c>
      <c r="C26" s="14"/>
      <c r="D26" s="14"/>
      <c r="E26" s="18" t="s">
        <v>20</v>
      </c>
      <c r="F26" s="35"/>
      <c r="G26" s="35"/>
      <c r="H26" s="35"/>
      <c r="I26" s="35"/>
      <c r="J26" s="20"/>
      <c r="K26" s="14"/>
      <c r="L26" s="14"/>
      <c r="M26" s="14"/>
      <c r="N26" s="14"/>
      <c r="O26" s="36"/>
      <c r="P26" s="37"/>
      <c r="Q26" s="38"/>
      <c r="R26" s="39"/>
      <c r="S26" s="21"/>
    </row>
    <row r="27" spans="1:19" s="2" customFormat="1" ht="17.25" customHeight="1">
      <c r="A27" s="13"/>
      <c r="B27" s="14" t="s">
        <v>21</v>
      </c>
      <c r="C27" s="14"/>
      <c r="D27" s="14"/>
      <c r="E27" s="28" t="s">
        <v>22</v>
      </c>
      <c r="F27" s="14"/>
      <c r="G27" s="14"/>
      <c r="H27" s="14"/>
      <c r="I27" s="14"/>
      <c r="J27" s="23"/>
      <c r="K27" s="14"/>
      <c r="L27" s="14"/>
      <c r="M27" s="14"/>
      <c r="N27" s="14"/>
      <c r="O27" s="36"/>
      <c r="P27" s="37"/>
      <c r="Q27" s="38"/>
      <c r="R27" s="39"/>
      <c r="S27" s="21"/>
    </row>
    <row r="28" spans="1:19" s="2" customFormat="1" ht="17.25" customHeight="1">
      <c r="A28" s="13"/>
      <c r="B28" s="14" t="s">
        <v>23</v>
      </c>
      <c r="C28" s="14"/>
      <c r="D28" s="14"/>
      <c r="E28" s="28" t="s">
        <v>4</v>
      </c>
      <c r="F28" s="14"/>
      <c r="G28" s="14"/>
      <c r="H28" s="14"/>
      <c r="I28" s="14"/>
      <c r="J28" s="23"/>
      <c r="K28" s="14"/>
      <c r="L28" s="14"/>
      <c r="M28" s="14"/>
      <c r="N28" s="14"/>
      <c r="O28" s="36"/>
      <c r="P28" s="37"/>
      <c r="Q28" s="38"/>
      <c r="R28" s="39"/>
      <c r="S28" s="21"/>
    </row>
    <row r="29" spans="1:19" s="2" customFormat="1" ht="17.25" customHeight="1">
      <c r="A29" s="13"/>
      <c r="B29" s="14"/>
      <c r="C29" s="14"/>
      <c r="D29" s="14"/>
      <c r="E29" s="40"/>
      <c r="F29" s="41"/>
      <c r="G29" s="41"/>
      <c r="H29" s="41"/>
      <c r="I29" s="41"/>
      <c r="J29" s="42"/>
      <c r="K29" s="14"/>
      <c r="L29" s="14"/>
      <c r="M29" s="14"/>
      <c r="N29" s="14"/>
      <c r="O29" s="25"/>
      <c r="P29" s="25"/>
      <c r="Q29" s="25"/>
      <c r="R29" s="14"/>
      <c r="S29" s="21"/>
    </row>
    <row r="30" spans="1:19" s="2" customFormat="1" ht="17.25" customHeight="1">
      <c r="A30" s="13"/>
      <c r="B30" s="14"/>
      <c r="C30" s="14"/>
      <c r="D30" s="14"/>
      <c r="E30" s="43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43" t="s">
        <v>26</v>
      </c>
      <c r="P30" s="25"/>
      <c r="Q30" s="25"/>
      <c r="R30" s="44"/>
      <c r="S30" s="21"/>
    </row>
    <row r="31" spans="1:19" s="2" customFormat="1" ht="17.25" customHeight="1">
      <c r="A31" s="13"/>
      <c r="B31" s="14"/>
      <c r="C31" s="14"/>
      <c r="D31" s="14"/>
      <c r="E31" s="36"/>
      <c r="F31" s="14"/>
      <c r="G31" s="37" t="s">
        <v>27</v>
      </c>
      <c r="H31" s="45"/>
      <c r="I31" s="46"/>
      <c r="J31" s="14"/>
      <c r="K31" s="14"/>
      <c r="L31" s="14"/>
      <c r="M31" s="14"/>
      <c r="N31" s="14"/>
      <c r="O31" s="47" t="s">
        <v>28</v>
      </c>
      <c r="P31" s="25"/>
      <c r="Q31" s="25"/>
      <c r="R31" s="48"/>
      <c r="S31" s="21"/>
    </row>
    <row r="32" spans="1:19" s="2" customFormat="1" ht="8.2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</row>
    <row r="33" spans="1:19" s="2" customFormat="1" ht="20.25" customHeight="1">
      <c r="A33" s="52"/>
      <c r="B33" s="53"/>
      <c r="C33" s="53"/>
      <c r="D33" s="53"/>
      <c r="E33" s="54" t="s">
        <v>29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5"/>
    </row>
    <row r="34" spans="1:19" s="2" customFormat="1" ht="20.25" customHeight="1">
      <c r="A34" s="56" t="s">
        <v>30</v>
      </c>
      <c r="B34" s="57"/>
      <c r="C34" s="57"/>
      <c r="D34" s="58"/>
      <c r="E34" s="59" t="s">
        <v>31</v>
      </c>
      <c r="F34" s="58"/>
      <c r="G34" s="59" t="s">
        <v>32</v>
      </c>
      <c r="H34" s="57"/>
      <c r="I34" s="58"/>
      <c r="J34" s="59" t="s">
        <v>33</v>
      </c>
      <c r="K34" s="57"/>
      <c r="L34" s="59" t="s">
        <v>34</v>
      </c>
      <c r="M34" s="57"/>
      <c r="N34" s="57"/>
      <c r="O34" s="58"/>
      <c r="P34" s="59" t="s">
        <v>35</v>
      </c>
      <c r="Q34" s="57"/>
      <c r="R34" s="57"/>
      <c r="S34" s="60"/>
    </row>
    <row r="35" spans="1:19" s="2" customFormat="1" ht="20.25" customHeight="1">
      <c r="A35" s="61"/>
      <c r="B35" s="62"/>
      <c r="C35" s="62"/>
      <c r="D35" s="63">
        <v>0</v>
      </c>
      <c r="E35" s="64">
        <f>IF(D35=0,0,R47/D35)</f>
        <v>0</v>
      </c>
      <c r="F35" s="65"/>
      <c r="G35" s="66"/>
      <c r="H35" s="62"/>
      <c r="I35" s="63">
        <v>0</v>
      </c>
      <c r="J35" s="64">
        <f>IF(I35=0,0,R47/I35)</f>
        <v>0</v>
      </c>
      <c r="K35" s="67"/>
      <c r="L35" s="66"/>
      <c r="M35" s="62"/>
      <c r="N35" s="62"/>
      <c r="O35" s="63">
        <v>0</v>
      </c>
      <c r="P35" s="66"/>
      <c r="Q35" s="62"/>
      <c r="R35" s="68">
        <f>IF(O35=0,0,R47/O35)</f>
        <v>0</v>
      </c>
      <c r="S35" s="69"/>
    </row>
    <row r="36" spans="1:19" s="2" customFormat="1" ht="20.25" customHeight="1">
      <c r="A36" s="52"/>
      <c r="B36" s="53"/>
      <c r="C36" s="53"/>
      <c r="D36" s="53"/>
      <c r="E36" s="54" t="s">
        <v>36</v>
      </c>
      <c r="F36" s="53"/>
      <c r="G36" s="53"/>
      <c r="H36" s="53"/>
      <c r="I36" s="53"/>
      <c r="J36" s="70" t="s">
        <v>37</v>
      </c>
      <c r="K36" s="53"/>
      <c r="L36" s="53"/>
      <c r="M36" s="53"/>
      <c r="N36" s="53"/>
      <c r="O36" s="53"/>
      <c r="P36" s="53"/>
      <c r="Q36" s="53"/>
      <c r="R36" s="53"/>
      <c r="S36" s="55"/>
    </row>
    <row r="37" spans="1:19" s="2" customFormat="1" ht="20.25" customHeight="1">
      <c r="A37" s="71" t="s">
        <v>38</v>
      </c>
      <c r="B37" s="72"/>
      <c r="C37" s="73" t="s">
        <v>39</v>
      </c>
      <c r="D37" s="74"/>
      <c r="E37" s="74"/>
      <c r="F37" s="75"/>
      <c r="G37" s="71" t="s">
        <v>40</v>
      </c>
      <c r="H37" s="76"/>
      <c r="I37" s="73" t="s">
        <v>41</v>
      </c>
      <c r="J37" s="74"/>
      <c r="K37" s="74"/>
      <c r="L37" s="71" t="s">
        <v>42</v>
      </c>
      <c r="M37" s="76"/>
      <c r="N37" s="73" t="s">
        <v>43</v>
      </c>
      <c r="O37" s="74"/>
      <c r="P37" s="74"/>
      <c r="Q37" s="74"/>
      <c r="R37" s="74"/>
      <c r="S37" s="75"/>
    </row>
    <row r="38" spans="1:19" s="2" customFormat="1" ht="20.25" customHeight="1">
      <c r="A38" s="77">
        <v>1</v>
      </c>
      <c r="B38" s="78" t="s">
        <v>44</v>
      </c>
      <c r="C38" s="20"/>
      <c r="D38" s="79" t="s">
        <v>45</v>
      </c>
      <c r="E38" s="80">
        <v>0</v>
      </c>
      <c r="F38" s="81"/>
      <c r="G38" s="77">
        <v>8</v>
      </c>
      <c r="H38" s="82" t="s">
        <v>46</v>
      </c>
      <c r="I38" s="39"/>
      <c r="J38" s="83">
        <v>0</v>
      </c>
      <c r="K38" s="84"/>
      <c r="L38" s="77">
        <v>13</v>
      </c>
      <c r="M38" s="37" t="s">
        <v>47</v>
      </c>
      <c r="N38" s="45"/>
      <c r="O38" s="45"/>
      <c r="P38" s="85">
        <f>M49</f>
        <v>0</v>
      </c>
      <c r="Q38" s="86" t="s">
        <v>48</v>
      </c>
      <c r="R38" s="87">
        <v>0</v>
      </c>
      <c r="S38" s="81"/>
    </row>
    <row r="39" spans="1:19" s="2" customFormat="1" ht="20.25" customHeight="1">
      <c r="A39" s="77">
        <v>2</v>
      </c>
      <c r="B39" s="88"/>
      <c r="C39" s="42"/>
      <c r="D39" s="79" t="s">
        <v>49</v>
      </c>
      <c r="E39" s="80">
        <v>0</v>
      </c>
      <c r="F39" s="81"/>
      <c r="G39" s="77">
        <v>9</v>
      </c>
      <c r="H39" s="14" t="s">
        <v>50</v>
      </c>
      <c r="I39" s="79"/>
      <c r="J39" s="83">
        <v>0</v>
      </c>
      <c r="K39" s="84"/>
      <c r="L39" s="77">
        <v>14</v>
      </c>
      <c r="M39" s="37" t="s">
        <v>51</v>
      </c>
      <c r="N39" s="45"/>
      <c r="O39" s="45"/>
      <c r="P39" s="85">
        <f>M49</f>
        <v>0</v>
      </c>
      <c r="Q39" s="86" t="s">
        <v>48</v>
      </c>
      <c r="R39" s="87">
        <v>0</v>
      </c>
      <c r="S39" s="81"/>
    </row>
    <row r="40" spans="1:19" s="2" customFormat="1" ht="20.25" customHeight="1">
      <c r="A40" s="77">
        <v>3</v>
      </c>
      <c r="B40" s="78" t="s">
        <v>52</v>
      </c>
      <c r="C40" s="20"/>
      <c r="D40" s="79" t="s">
        <v>45</v>
      </c>
      <c r="E40" s="80">
        <v>0</v>
      </c>
      <c r="F40" s="81"/>
      <c r="G40" s="77">
        <v>10</v>
      </c>
      <c r="H40" s="82" t="s">
        <v>53</v>
      </c>
      <c r="I40" s="39"/>
      <c r="J40" s="83">
        <v>0</v>
      </c>
      <c r="K40" s="84"/>
      <c r="L40" s="77">
        <v>15</v>
      </c>
      <c r="M40" s="37" t="s">
        <v>54</v>
      </c>
      <c r="N40" s="45"/>
      <c r="O40" s="45"/>
      <c r="P40" s="85">
        <f>M49</f>
        <v>0</v>
      </c>
      <c r="Q40" s="86" t="s">
        <v>48</v>
      </c>
      <c r="R40" s="87">
        <v>0</v>
      </c>
      <c r="S40" s="81"/>
    </row>
    <row r="41" spans="1:19" s="2" customFormat="1" ht="20.25" customHeight="1">
      <c r="A41" s="77">
        <v>4</v>
      </c>
      <c r="B41" s="88"/>
      <c r="C41" s="42"/>
      <c r="D41" s="79" t="s">
        <v>49</v>
      </c>
      <c r="E41" s="80">
        <v>0</v>
      </c>
      <c r="F41" s="81"/>
      <c r="G41" s="77">
        <v>11</v>
      </c>
      <c r="H41" s="82"/>
      <c r="I41" s="39"/>
      <c r="J41" s="83">
        <v>0</v>
      </c>
      <c r="K41" s="84"/>
      <c r="L41" s="77">
        <v>16</v>
      </c>
      <c r="M41" s="37" t="s">
        <v>55</v>
      </c>
      <c r="N41" s="45"/>
      <c r="O41" s="45"/>
      <c r="P41" s="85">
        <f>M49</f>
        <v>0</v>
      </c>
      <c r="Q41" s="86" t="s">
        <v>48</v>
      </c>
      <c r="R41" s="87">
        <v>0</v>
      </c>
      <c r="S41" s="81"/>
    </row>
    <row r="42" spans="1:19" s="2" customFormat="1" ht="20.25" customHeight="1">
      <c r="A42" s="77">
        <v>5</v>
      </c>
      <c r="B42" s="78" t="s">
        <v>56</v>
      </c>
      <c r="C42" s="20"/>
      <c r="D42" s="79" t="s">
        <v>45</v>
      </c>
      <c r="E42" s="80">
        <v>0</v>
      </c>
      <c r="F42" s="81"/>
      <c r="G42" s="89"/>
      <c r="H42" s="45"/>
      <c r="I42" s="39"/>
      <c r="J42" s="90"/>
      <c r="K42" s="84"/>
      <c r="L42" s="77">
        <v>17</v>
      </c>
      <c r="M42" s="37" t="s">
        <v>57</v>
      </c>
      <c r="N42" s="45"/>
      <c r="O42" s="45"/>
      <c r="P42" s="85">
        <f>M49</f>
        <v>0</v>
      </c>
      <c r="Q42" s="86" t="s">
        <v>48</v>
      </c>
      <c r="R42" s="87">
        <v>0</v>
      </c>
      <c r="S42" s="81"/>
    </row>
    <row r="43" spans="1:19" s="2" customFormat="1" ht="20.25" customHeight="1">
      <c r="A43" s="77">
        <v>6</v>
      </c>
      <c r="B43" s="88"/>
      <c r="C43" s="42"/>
      <c r="D43" s="79" t="s">
        <v>49</v>
      </c>
      <c r="E43" s="80">
        <v>0</v>
      </c>
      <c r="F43" s="81"/>
      <c r="G43" s="89"/>
      <c r="H43" s="45"/>
      <c r="I43" s="39"/>
      <c r="J43" s="90"/>
      <c r="K43" s="84"/>
      <c r="L43" s="77">
        <v>18</v>
      </c>
      <c r="M43" s="82" t="s">
        <v>58</v>
      </c>
      <c r="N43" s="45"/>
      <c r="O43" s="45"/>
      <c r="P43" s="45"/>
      <c r="Q43" s="39"/>
      <c r="R43" s="80">
        <v>0</v>
      </c>
      <c r="S43" s="81"/>
    </row>
    <row r="44" spans="1:19" s="2" customFormat="1" ht="20.25" customHeight="1">
      <c r="A44" s="77">
        <v>7</v>
      </c>
      <c r="B44" s="91" t="s">
        <v>59</v>
      </c>
      <c r="C44" s="45"/>
      <c r="D44" s="39"/>
      <c r="E44" s="92">
        <f>SUM(E38:E43)</f>
        <v>0</v>
      </c>
      <c r="F44" s="55"/>
      <c r="G44" s="77">
        <v>12</v>
      </c>
      <c r="H44" s="91" t="s">
        <v>60</v>
      </c>
      <c r="I44" s="39"/>
      <c r="J44" s="93">
        <f>SUM(J38:J41)</f>
        <v>0</v>
      </c>
      <c r="K44" s="94"/>
      <c r="L44" s="77">
        <v>19</v>
      </c>
      <c r="M44" s="78" t="s">
        <v>61</v>
      </c>
      <c r="N44" s="35"/>
      <c r="O44" s="35"/>
      <c r="P44" s="35"/>
      <c r="Q44" s="95"/>
      <c r="R44" s="92">
        <f>SUM(R38:R43)</f>
        <v>0</v>
      </c>
      <c r="S44" s="55"/>
    </row>
    <row r="45" spans="1:19" s="2" customFormat="1" ht="20.25" customHeight="1">
      <c r="A45" s="96">
        <v>20</v>
      </c>
      <c r="B45" s="97" t="s">
        <v>62</v>
      </c>
      <c r="C45" s="98"/>
      <c r="D45" s="99"/>
      <c r="E45" s="100">
        <v>0</v>
      </c>
      <c r="F45" s="51"/>
      <c r="G45" s="96">
        <v>21</v>
      </c>
      <c r="H45" s="97" t="s">
        <v>63</v>
      </c>
      <c r="I45" s="99"/>
      <c r="J45" s="101">
        <v>0</v>
      </c>
      <c r="K45" s="102">
        <f>M49</f>
        <v>21</v>
      </c>
      <c r="L45" s="96">
        <v>22</v>
      </c>
      <c r="M45" s="97" t="s">
        <v>64</v>
      </c>
      <c r="N45" s="98"/>
      <c r="O45" s="98"/>
      <c r="P45" s="98"/>
      <c r="Q45" s="99"/>
      <c r="R45" s="100">
        <v>0</v>
      </c>
      <c r="S45" s="51"/>
    </row>
    <row r="46" spans="1:19" s="2" customFormat="1" ht="20.25" customHeight="1">
      <c r="A46" s="103" t="s">
        <v>21</v>
      </c>
      <c r="B46" s="11"/>
      <c r="C46" s="11"/>
      <c r="D46" s="11"/>
      <c r="E46" s="11"/>
      <c r="F46" s="104"/>
      <c r="G46" s="105"/>
      <c r="H46" s="11"/>
      <c r="I46" s="11"/>
      <c r="J46" s="11"/>
      <c r="K46" s="11"/>
      <c r="L46" s="71" t="s">
        <v>65</v>
      </c>
      <c r="M46" s="58"/>
      <c r="N46" s="73" t="s">
        <v>66</v>
      </c>
      <c r="O46" s="57"/>
      <c r="P46" s="57"/>
      <c r="Q46" s="57"/>
      <c r="R46" s="57"/>
      <c r="S46" s="60"/>
    </row>
    <row r="47" spans="1:19" s="2" customFormat="1" ht="20.25" customHeight="1">
      <c r="A47" s="13"/>
      <c r="B47" s="14"/>
      <c r="C47" s="14"/>
      <c r="D47" s="14"/>
      <c r="E47" s="14"/>
      <c r="F47" s="23"/>
      <c r="G47" s="106"/>
      <c r="H47" s="14"/>
      <c r="I47" s="14"/>
      <c r="J47" s="14"/>
      <c r="K47" s="14"/>
      <c r="L47" s="77">
        <v>23</v>
      </c>
      <c r="M47" s="82" t="s">
        <v>67</v>
      </c>
      <c r="N47" s="45"/>
      <c r="O47" s="45"/>
      <c r="P47" s="45"/>
      <c r="Q47" s="81"/>
      <c r="R47" s="92">
        <f>ROUND(E44+J44+R44+E45+J45+R45,2)</f>
        <v>0</v>
      </c>
      <c r="S47" s="107">
        <f>E44+J44+R44+E45+J45+R45</f>
        <v>0</v>
      </c>
    </row>
    <row r="48" spans="1:19" s="2" customFormat="1" ht="20.25" customHeight="1">
      <c r="A48" s="108" t="s">
        <v>68</v>
      </c>
      <c r="B48" s="41"/>
      <c r="C48" s="41"/>
      <c r="D48" s="41"/>
      <c r="E48" s="41"/>
      <c r="F48" s="42"/>
      <c r="G48" s="109" t="s">
        <v>69</v>
      </c>
      <c r="H48" s="41"/>
      <c r="I48" s="41"/>
      <c r="J48" s="41"/>
      <c r="K48" s="41"/>
      <c r="L48" s="77">
        <v>24</v>
      </c>
      <c r="M48" s="110">
        <v>15</v>
      </c>
      <c r="N48" s="42" t="s">
        <v>48</v>
      </c>
      <c r="O48" s="111">
        <f>R47-O49</f>
        <v>0</v>
      </c>
      <c r="P48" s="45" t="s">
        <v>70</v>
      </c>
      <c r="Q48" s="39"/>
      <c r="R48" s="112">
        <f>ROUND(O48*M48/100,2)</f>
        <v>0</v>
      </c>
      <c r="S48" s="113">
        <f>O48*M48/100</f>
        <v>0</v>
      </c>
    </row>
    <row r="49" spans="1:19" s="2" customFormat="1" ht="20.25" customHeight="1">
      <c r="A49" s="114" t="s">
        <v>19</v>
      </c>
      <c r="B49" s="35"/>
      <c r="C49" s="35"/>
      <c r="D49" s="35"/>
      <c r="E49" s="35"/>
      <c r="F49" s="20"/>
      <c r="G49" s="115"/>
      <c r="H49" s="35"/>
      <c r="I49" s="35"/>
      <c r="J49" s="35"/>
      <c r="K49" s="35"/>
      <c r="L49" s="77">
        <v>25</v>
      </c>
      <c r="M49" s="116">
        <v>21</v>
      </c>
      <c r="N49" s="39" t="s">
        <v>48</v>
      </c>
      <c r="O49" s="111">
        <v>0</v>
      </c>
      <c r="P49" s="45" t="s">
        <v>70</v>
      </c>
      <c r="Q49" s="39"/>
      <c r="R49" s="80">
        <f>ROUND(O49*M49/100,2)</f>
        <v>0</v>
      </c>
      <c r="S49" s="117">
        <f>O49*M49/100</f>
        <v>0</v>
      </c>
    </row>
    <row r="50" spans="1:19" s="2" customFormat="1" ht="20.25" customHeight="1">
      <c r="A50" s="13"/>
      <c r="B50" s="14"/>
      <c r="C50" s="14"/>
      <c r="D50" s="14"/>
      <c r="E50" s="14"/>
      <c r="F50" s="23"/>
      <c r="G50" s="106"/>
      <c r="H50" s="14"/>
      <c r="I50" s="14"/>
      <c r="J50" s="14"/>
      <c r="K50" s="14"/>
      <c r="L50" s="96">
        <v>26</v>
      </c>
      <c r="M50" s="118" t="s">
        <v>71</v>
      </c>
      <c r="N50" s="98"/>
      <c r="O50" s="98"/>
      <c r="P50" s="98"/>
      <c r="Q50" s="119"/>
      <c r="R50" s="120">
        <f>R47+R48+R49</f>
        <v>0</v>
      </c>
      <c r="S50" s="121"/>
    </row>
    <row r="51" spans="1:19" s="2" customFormat="1" ht="20.25" customHeight="1">
      <c r="A51" s="108" t="s">
        <v>68</v>
      </c>
      <c r="B51" s="41"/>
      <c r="C51" s="41"/>
      <c r="D51" s="41"/>
      <c r="E51" s="41"/>
      <c r="F51" s="42"/>
      <c r="G51" s="109" t="s">
        <v>69</v>
      </c>
      <c r="H51" s="41"/>
      <c r="I51" s="41"/>
      <c r="J51" s="41"/>
      <c r="K51" s="41"/>
      <c r="L51" s="71" t="s">
        <v>72</v>
      </c>
      <c r="M51" s="58"/>
      <c r="N51" s="73" t="s">
        <v>73</v>
      </c>
      <c r="O51" s="57"/>
      <c r="P51" s="57"/>
      <c r="Q51" s="57"/>
      <c r="R51" s="122"/>
      <c r="S51" s="60"/>
    </row>
    <row r="52" spans="1:19" s="2" customFormat="1" ht="20.25" customHeight="1">
      <c r="A52" s="114" t="s">
        <v>23</v>
      </c>
      <c r="B52" s="35"/>
      <c r="C52" s="35"/>
      <c r="D52" s="35"/>
      <c r="E52" s="35"/>
      <c r="F52" s="20"/>
      <c r="G52" s="115"/>
      <c r="H52" s="35"/>
      <c r="I52" s="35"/>
      <c r="J52" s="35"/>
      <c r="K52" s="35"/>
      <c r="L52" s="77">
        <v>27</v>
      </c>
      <c r="M52" s="82" t="s">
        <v>74</v>
      </c>
      <c r="N52" s="45"/>
      <c r="O52" s="45"/>
      <c r="P52" s="45"/>
      <c r="Q52" s="39"/>
      <c r="R52" s="87">
        <v>0</v>
      </c>
      <c r="S52" s="81"/>
    </row>
    <row r="53" spans="1:19" s="2" customFormat="1" ht="20.25" customHeight="1">
      <c r="A53" s="13"/>
      <c r="B53" s="14"/>
      <c r="C53" s="14"/>
      <c r="D53" s="14"/>
      <c r="E53" s="14"/>
      <c r="F53" s="23"/>
      <c r="G53" s="106"/>
      <c r="H53" s="14"/>
      <c r="I53" s="14"/>
      <c r="J53" s="14"/>
      <c r="K53" s="14"/>
      <c r="L53" s="77">
        <v>28</v>
      </c>
      <c r="M53" s="82" t="s">
        <v>75</v>
      </c>
      <c r="N53" s="45"/>
      <c r="O53" s="45"/>
      <c r="P53" s="45"/>
      <c r="Q53" s="39"/>
      <c r="R53" s="87">
        <v>0</v>
      </c>
      <c r="S53" s="81"/>
    </row>
    <row r="54" spans="1:19" s="2" customFormat="1" ht="20.25" customHeight="1">
      <c r="A54" s="123" t="s">
        <v>68</v>
      </c>
      <c r="B54" s="50"/>
      <c r="C54" s="50"/>
      <c r="D54" s="50"/>
      <c r="E54" s="50"/>
      <c r="F54" s="124"/>
      <c r="G54" s="125" t="s">
        <v>69</v>
      </c>
      <c r="H54" s="50"/>
      <c r="I54" s="50"/>
      <c r="J54" s="50"/>
      <c r="K54" s="50"/>
      <c r="L54" s="96">
        <v>29</v>
      </c>
      <c r="M54" s="97" t="s">
        <v>76</v>
      </c>
      <c r="N54" s="98"/>
      <c r="O54" s="98"/>
      <c r="P54" s="98"/>
      <c r="Q54" s="99"/>
      <c r="R54" s="126">
        <v>0</v>
      </c>
      <c r="S54" s="127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s="2" customFormat="1" ht="18" customHeight="1">
      <c r="A1" s="128" t="s">
        <v>77</v>
      </c>
      <c r="B1" s="129"/>
      <c r="C1" s="129"/>
      <c r="D1" s="129"/>
      <c r="E1" s="129"/>
    </row>
    <row r="2" spans="1:5" s="2" customFormat="1" ht="12" customHeight="1">
      <c r="A2" s="130" t="s">
        <v>78</v>
      </c>
      <c r="B2" s="131" t="str">
        <f>'Krycí list'!E5</f>
        <v>Chodníková rampa v Děhylově - změna</v>
      </c>
      <c r="C2" s="132"/>
      <c r="D2" s="132"/>
      <c r="E2" s="132"/>
    </row>
    <row r="3" spans="1:5" s="2" customFormat="1" ht="12" customHeight="1">
      <c r="A3" s="130" t="s">
        <v>79</v>
      </c>
      <c r="B3" s="131" t="str">
        <f>'Krycí list'!E7</f>
        <v>Chodníková rampa v Děhylově - změna</v>
      </c>
      <c r="C3" s="133"/>
      <c r="D3" s="131"/>
      <c r="E3" s="134"/>
    </row>
    <row r="4" spans="1:5" s="2" customFormat="1" ht="12" customHeight="1">
      <c r="A4" s="130" t="s">
        <v>80</v>
      </c>
      <c r="B4" s="131" t="str">
        <f>'Krycí list'!E9</f>
        <v> </v>
      </c>
      <c r="C4" s="133"/>
      <c r="D4" s="131"/>
      <c r="E4" s="134"/>
    </row>
    <row r="5" spans="1:5" s="2" customFormat="1" ht="12" customHeight="1">
      <c r="A5" s="131" t="s">
        <v>81</v>
      </c>
      <c r="B5" s="131" t="str">
        <f>'Krycí list'!P5</f>
        <v> </v>
      </c>
      <c r="C5" s="133"/>
      <c r="D5" s="131"/>
      <c r="E5" s="134"/>
    </row>
    <row r="6" spans="1:5" s="2" customFormat="1" ht="6" customHeight="1">
      <c r="A6" s="131"/>
      <c r="B6" s="131"/>
      <c r="C6" s="133"/>
      <c r="D6" s="131"/>
      <c r="E6" s="134"/>
    </row>
    <row r="7" spans="1:5" s="2" customFormat="1" ht="12" customHeight="1">
      <c r="A7" s="131" t="s">
        <v>82</v>
      </c>
      <c r="B7" s="131" t="str">
        <f>'Krycí list'!E26</f>
        <v>Obec Děhylov, Výstavní 17, Děhylov, 74794</v>
      </c>
      <c r="C7" s="133"/>
      <c r="D7" s="131"/>
      <c r="E7" s="134"/>
    </row>
    <row r="8" spans="1:5" s="2" customFormat="1" ht="12" customHeight="1">
      <c r="A8" s="131" t="s">
        <v>83</v>
      </c>
      <c r="B8" s="131" t="str">
        <f>'Krycí list'!E28</f>
        <v> </v>
      </c>
      <c r="C8" s="133"/>
      <c r="D8" s="131"/>
      <c r="E8" s="134"/>
    </row>
    <row r="9" spans="1:5" s="2" customFormat="1" ht="12" customHeight="1">
      <c r="A9" s="131" t="s">
        <v>84</v>
      </c>
      <c r="B9" s="131" t="s">
        <v>28</v>
      </c>
      <c r="C9" s="133"/>
      <c r="D9" s="131"/>
      <c r="E9" s="134"/>
    </row>
    <row r="10" spans="1:5" s="2" customFormat="1" ht="6" customHeight="1">
      <c r="A10" s="129"/>
      <c r="B10" s="129"/>
      <c r="C10" s="129"/>
      <c r="D10" s="129"/>
      <c r="E10" s="129"/>
    </row>
    <row r="11" spans="1:5" s="2" customFormat="1" ht="12" customHeight="1">
      <c r="A11" s="135" t="s">
        <v>85</v>
      </c>
      <c r="B11" s="136" t="s">
        <v>86</v>
      </c>
      <c r="C11" s="137" t="s">
        <v>87</v>
      </c>
      <c r="D11" s="138" t="s">
        <v>88</v>
      </c>
      <c r="E11" s="137" t="s">
        <v>89</v>
      </c>
    </row>
    <row r="12" spans="1:5" s="2" customFormat="1" ht="12" customHeight="1">
      <c r="A12" s="139">
        <v>1</v>
      </c>
      <c r="B12" s="140">
        <v>2</v>
      </c>
      <c r="C12" s="141">
        <v>3</v>
      </c>
      <c r="D12" s="142">
        <v>4</v>
      </c>
      <c r="E12" s="141">
        <v>5</v>
      </c>
    </row>
    <row r="13" spans="1:5" s="2" customFormat="1" ht="3.75" customHeight="1">
      <c r="A13" s="143"/>
      <c r="B13" s="144"/>
      <c r="C13" s="144"/>
      <c r="D13" s="144"/>
      <c r="E13" s="145"/>
    </row>
    <row r="14" spans="1:5" s="146" customFormat="1" ht="12.75" customHeight="1">
      <c r="A14" s="147" t="str">
        <f>Rozpocet!D14</f>
        <v>HSV</v>
      </c>
      <c r="B14" s="148" t="str">
        <f>Rozpocet!E14</f>
        <v>Práce a dodávky HSV</v>
      </c>
      <c r="C14" s="149">
        <f>Rozpocet!I14</f>
        <v>0</v>
      </c>
      <c r="D14" s="150">
        <f>Rozpocet!K14</f>
        <v>0</v>
      </c>
      <c r="E14" s="150">
        <f>Rozpocet!M14</f>
        <v>0</v>
      </c>
    </row>
    <row r="15" spans="1:5" s="146" customFormat="1" ht="12.75" customHeight="1">
      <c r="A15" s="151" t="str">
        <f>Rozpocet!D15</f>
        <v>1</v>
      </c>
      <c r="B15" s="152" t="str">
        <f>Rozpocet!E15</f>
        <v>Zemní práce</v>
      </c>
      <c r="C15" s="153">
        <f>Rozpocet!I15</f>
        <v>0</v>
      </c>
      <c r="D15" s="154">
        <f>Rozpocet!K15</f>
        <v>0</v>
      </c>
      <c r="E15" s="154">
        <f>Rozpocet!M15</f>
        <v>0</v>
      </c>
    </row>
    <row r="16" spans="1:5" s="146" customFormat="1" ht="12.75" customHeight="1">
      <c r="A16" s="151" t="str">
        <f>Rozpocet!D26</f>
        <v>2</v>
      </c>
      <c r="B16" s="152" t="str">
        <f>Rozpocet!E26</f>
        <v>Zakládání</v>
      </c>
      <c r="C16" s="153">
        <f>Rozpocet!I26</f>
        <v>0</v>
      </c>
      <c r="D16" s="154">
        <f>Rozpocet!K26</f>
        <v>0</v>
      </c>
      <c r="E16" s="154">
        <f>Rozpocet!M26</f>
        <v>0</v>
      </c>
    </row>
    <row r="17" spans="1:5" s="146" customFormat="1" ht="12.75" customHeight="1">
      <c r="A17" s="151" t="str">
        <f>Rozpocet!D35</f>
        <v>5</v>
      </c>
      <c r="B17" s="152" t="str">
        <f>Rozpocet!E35</f>
        <v>Komunikace</v>
      </c>
      <c r="C17" s="153">
        <f>Rozpocet!I35</f>
        <v>0</v>
      </c>
      <c r="D17" s="154">
        <f>Rozpocet!K35</f>
        <v>0</v>
      </c>
      <c r="E17" s="154">
        <f>Rozpocet!M35</f>
        <v>0</v>
      </c>
    </row>
    <row r="18" spans="1:5" s="146" customFormat="1" ht="12.75" customHeight="1">
      <c r="A18" s="151" t="str">
        <f>Rozpocet!D39</f>
        <v>9</v>
      </c>
      <c r="B18" s="152" t="str">
        <f>Rozpocet!E39</f>
        <v>Ostatní konstrukce a práce-bourání</v>
      </c>
      <c r="C18" s="153">
        <f>Rozpocet!I39</f>
        <v>0</v>
      </c>
      <c r="D18" s="154">
        <f>Rozpocet!K39</f>
        <v>0</v>
      </c>
      <c r="E18" s="154">
        <f>Rozpocet!M39</f>
        <v>0</v>
      </c>
    </row>
    <row r="19" spans="1:5" s="146" customFormat="1" ht="12.75" customHeight="1">
      <c r="A19" s="151" t="str">
        <f>Rozpocet!D44</f>
        <v>998</v>
      </c>
      <c r="B19" s="152" t="str">
        <f>Rozpocet!E44</f>
        <v>Přesun hmot</v>
      </c>
      <c r="C19" s="153">
        <f>Rozpocet!I44</f>
        <v>0</v>
      </c>
      <c r="D19" s="154">
        <f>Rozpocet!K44</f>
        <v>0</v>
      </c>
      <c r="E19" s="154">
        <f>Rozpocet!M44</f>
        <v>0</v>
      </c>
    </row>
    <row r="20" spans="1:5" s="146" customFormat="1" ht="12.75" customHeight="1">
      <c r="A20" s="147" t="str">
        <f>Rozpocet!D46</f>
        <v>PSV</v>
      </c>
      <c r="B20" s="148" t="str">
        <f>Rozpocet!E46</f>
        <v>Práce a dodávky PSV</v>
      </c>
      <c r="C20" s="149">
        <f>Rozpocet!I46</f>
        <v>0</v>
      </c>
      <c r="D20" s="150">
        <f>Rozpocet!K46</f>
        <v>0</v>
      </c>
      <c r="E20" s="150">
        <f>Rozpocet!M46</f>
        <v>0</v>
      </c>
    </row>
    <row r="21" spans="1:5" s="146" customFormat="1" ht="12.75" customHeight="1">
      <c r="A21" s="151" t="str">
        <f>Rozpocet!D47</f>
        <v>783</v>
      </c>
      <c r="B21" s="152" t="str">
        <f>Rozpocet!E47</f>
        <v>Dokončovací práce - nátěry</v>
      </c>
      <c r="C21" s="153">
        <f>Rozpocet!I47</f>
        <v>0</v>
      </c>
      <c r="D21" s="154">
        <f>Rozpocet!K47</f>
        <v>0</v>
      </c>
      <c r="E21" s="154">
        <f>Rozpocet!M47</f>
        <v>0</v>
      </c>
    </row>
    <row r="22" spans="2:5" s="155" customFormat="1" ht="12.75" customHeight="1">
      <c r="B22" s="156" t="s">
        <v>90</v>
      </c>
      <c r="C22" s="157">
        <f>Rozpocet!I51</f>
        <v>0</v>
      </c>
      <c r="D22" s="158">
        <f>Rozpocet!K51</f>
        <v>0</v>
      </c>
      <c r="E22" s="158">
        <f>Rozpocet!M51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customWidth="1"/>
    <col min="21" max="16384" width="9.140625" style="2" customWidth="1"/>
  </cols>
  <sheetData>
    <row r="1" spans="1:20" s="2" customFormat="1" ht="18" customHeight="1">
      <c r="A1" s="128" t="s">
        <v>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160"/>
      <c r="Q1" s="159"/>
      <c r="R1" s="159"/>
      <c r="S1" s="159"/>
      <c r="T1" s="159"/>
    </row>
    <row r="2" spans="1:20" s="2" customFormat="1" ht="11.25" customHeight="1">
      <c r="A2" s="130" t="s">
        <v>78</v>
      </c>
      <c r="B2" s="131"/>
      <c r="C2" s="131" t="str">
        <f>'Krycí list'!E5</f>
        <v>Chodníková rampa v Děhylově - změna</v>
      </c>
      <c r="D2" s="131"/>
      <c r="E2" s="131"/>
      <c r="F2" s="131"/>
      <c r="G2" s="131"/>
      <c r="H2" s="131"/>
      <c r="I2" s="131"/>
      <c r="J2" s="131"/>
      <c r="K2" s="131"/>
      <c r="L2" s="159"/>
      <c r="M2" s="159"/>
      <c r="N2" s="159"/>
      <c r="O2" s="160"/>
      <c r="P2" s="160"/>
      <c r="Q2" s="159"/>
      <c r="R2" s="159"/>
      <c r="S2" s="159"/>
      <c r="T2" s="159"/>
    </row>
    <row r="3" spans="1:20" s="2" customFormat="1" ht="11.25" customHeight="1">
      <c r="A3" s="130" t="s">
        <v>79</v>
      </c>
      <c r="B3" s="131"/>
      <c r="C3" s="131" t="str">
        <f>'Krycí list'!E7</f>
        <v>Chodníková rampa v Děhylově - změna</v>
      </c>
      <c r="D3" s="131"/>
      <c r="E3" s="131"/>
      <c r="F3" s="131"/>
      <c r="G3" s="131"/>
      <c r="H3" s="131"/>
      <c r="I3" s="131"/>
      <c r="J3" s="131"/>
      <c r="K3" s="131"/>
      <c r="L3" s="159"/>
      <c r="M3" s="159"/>
      <c r="N3" s="159"/>
      <c r="O3" s="160"/>
      <c r="P3" s="160"/>
      <c r="Q3" s="159"/>
      <c r="R3" s="159"/>
      <c r="S3" s="159"/>
      <c r="T3" s="159"/>
    </row>
    <row r="4" spans="1:20" s="2" customFormat="1" ht="11.25" customHeight="1">
      <c r="A4" s="130" t="s">
        <v>80</v>
      </c>
      <c r="B4" s="131"/>
      <c r="C4" s="131" t="str">
        <f>'Krycí list'!E9</f>
        <v> </v>
      </c>
      <c r="D4" s="131"/>
      <c r="E4" s="131"/>
      <c r="F4" s="131"/>
      <c r="G4" s="131"/>
      <c r="H4" s="131"/>
      <c r="I4" s="131"/>
      <c r="J4" s="131"/>
      <c r="K4" s="131"/>
      <c r="L4" s="159"/>
      <c r="M4" s="159"/>
      <c r="N4" s="159"/>
      <c r="O4" s="160"/>
      <c r="P4" s="160"/>
      <c r="Q4" s="159"/>
      <c r="R4" s="159"/>
      <c r="S4" s="159"/>
      <c r="T4" s="159"/>
    </row>
    <row r="5" spans="1:20" s="2" customFormat="1" ht="11.25" customHeight="1">
      <c r="A5" s="131" t="s">
        <v>92</v>
      </c>
      <c r="B5" s="131"/>
      <c r="C5" s="131" t="str">
        <f>'Krycí list'!P5</f>
        <v> </v>
      </c>
      <c r="D5" s="131"/>
      <c r="E5" s="131"/>
      <c r="F5" s="131"/>
      <c r="G5" s="131"/>
      <c r="H5" s="131"/>
      <c r="I5" s="131"/>
      <c r="J5" s="131"/>
      <c r="K5" s="131"/>
      <c r="L5" s="159"/>
      <c r="M5" s="159"/>
      <c r="N5" s="159"/>
      <c r="O5" s="160"/>
      <c r="P5" s="160"/>
      <c r="Q5" s="159"/>
      <c r="R5" s="159"/>
      <c r="S5" s="159"/>
      <c r="T5" s="159"/>
    </row>
    <row r="6" spans="1:20" s="2" customFormat="1" ht="6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59"/>
      <c r="M6" s="159"/>
      <c r="N6" s="159"/>
      <c r="O6" s="160"/>
      <c r="P6" s="160"/>
      <c r="Q6" s="159"/>
      <c r="R6" s="159"/>
      <c r="S6" s="159"/>
      <c r="T6" s="159"/>
    </row>
    <row r="7" spans="1:20" s="2" customFormat="1" ht="11.25" customHeight="1">
      <c r="A7" s="131" t="s">
        <v>82</v>
      </c>
      <c r="B7" s="131"/>
      <c r="C7" s="131" t="str">
        <f>'Krycí list'!E26</f>
        <v>Obec Děhylov, Výstavní 17, Děhylov, 74794</v>
      </c>
      <c r="D7" s="131"/>
      <c r="E7" s="131"/>
      <c r="F7" s="131"/>
      <c r="G7" s="131"/>
      <c r="H7" s="131"/>
      <c r="I7" s="131"/>
      <c r="J7" s="131"/>
      <c r="K7" s="131"/>
      <c r="L7" s="159"/>
      <c r="M7" s="159"/>
      <c r="N7" s="159"/>
      <c r="O7" s="160"/>
      <c r="P7" s="160"/>
      <c r="Q7" s="159"/>
      <c r="R7" s="159"/>
      <c r="S7" s="159"/>
      <c r="T7" s="159"/>
    </row>
    <row r="8" spans="1:20" s="2" customFormat="1" ht="11.25" customHeight="1">
      <c r="A8" s="131" t="s">
        <v>83</v>
      </c>
      <c r="B8" s="131"/>
      <c r="C8" s="131" t="str">
        <f>'Krycí list'!E28</f>
        <v> </v>
      </c>
      <c r="D8" s="131"/>
      <c r="E8" s="131"/>
      <c r="F8" s="131"/>
      <c r="G8" s="131"/>
      <c r="H8" s="131"/>
      <c r="I8" s="131"/>
      <c r="J8" s="131"/>
      <c r="K8" s="131"/>
      <c r="L8" s="159"/>
      <c r="M8" s="159"/>
      <c r="N8" s="159"/>
      <c r="O8" s="160"/>
      <c r="P8" s="160"/>
      <c r="Q8" s="159"/>
      <c r="R8" s="159"/>
      <c r="S8" s="159"/>
      <c r="T8" s="159"/>
    </row>
    <row r="9" spans="1:20" s="2" customFormat="1" ht="11.25" customHeight="1">
      <c r="A9" s="131" t="s">
        <v>84</v>
      </c>
      <c r="B9" s="131"/>
      <c r="C9" s="131" t="s">
        <v>28</v>
      </c>
      <c r="D9" s="131"/>
      <c r="E9" s="131"/>
      <c r="F9" s="131"/>
      <c r="G9" s="131"/>
      <c r="H9" s="131"/>
      <c r="I9" s="131"/>
      <c r="J9" s="131"/>
      <c r="K9" s="131"/>
      <c r="L9" s="159"/>
      <c r="M9" s="159"/>
      <c r="N9" s="159"/>
      <c r="O9" s="160"/>
      <c r="P9" s="160"/>
      <c r="Q9" s="159"/>
      <c r="R9" s="159"/>
      <c r="S9" s="159"/>
      <c r="T9" s="159"/>
    </row>
    <row r="10" spans="1:20" s="2" customFormat="1" ht="5.2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P10" s="160"/>
      <c r="Q10" s="159"/>
      <c r="R10" s="159"/>
      <c r="S10" s="159"/>
      <c r="T10" s="159"/>
    </row>
    <row r="11" spans="1:21" s="2" customFormat="1" ht="21.75" customHeight="1">
      <c r="A11" s="135" t="s">
        <v>93</v>
      </c>
      <c r="B11" s="136" t="s">
        <v>94</v>
      </c>
      <c r="C11" s="136" t="s">
        <v>95</v>
      </c>
      <c r="D11" s="136" t="s">
        <v>96</v>
      </c>
      <c r="E11" s="136" t="s">
        <v>86</v>
      </c>
      <c r="F11" s="136" t="s">
        <v>97</v>
      </c>
      <c r="G11" s="136" t="s">
        <v>98</v>
      </c>
      <c r="H11" s="136" t="s">
        <v>99</v>
      </c>
      <c r="I11" s="136" t="s">
        <v>87</v>
      </c>
      <c r="J11" s="136" t="s">
        <v>100</v>
      </c>
      <c r="K11" s="136" t="s">
        <v>88</v>
      </c>
      <c r="L11" s="136" t="s">
        <v>101</v>
      </c>
      <c r="M11" s="136" t="s">
        <v>102</v>
      </c>
      <c r="N11" s="136" t="s">
        <v>103</v>
      </c>
      <c r="O11" s="161" t="s">
        <v>104</v>
      </c>
      <c r="P11" s="162" t="s">
        <v>105</v>
      </c>
      <c r="Q11" s="136"/>
      <c r="R11" s="136"/>
      <c r="S11" s="136"/>
      <c r="T11" s="163" t="s">
        <v>106</v>
      </c>
      <c r="U11" s="164"/>
    </row>
    <row r="12" spans="1:21" s="2" customFormat="1" ht="11.25" customHeight="1">
      <c r="A12" s="139">
        <v>1</v>
      </c>
      <c r="B12" s="140">
        <v>2</v>
      </c>
      <c r="C12" s="140">
        <v>3</v>
      </c>
      <c r="D12" s="140">
        <v>4</v>
      </c>
      <c r="E12" s="140">
        <v>5</v>
      </c>
      <c r="F12" s="140">
        <v>6</v>
      </c>
      <c r="G12" s="140">
        <v>7</v>
      </c>
      <c r="H12" s="140">
        <v>8</v>
      </c>
      <c r="I12" s="140">
        <v>9</v>
      </c>
      <c r="J12" s="140"/>
      <c r="K12" s="140"/>
      <c r="L12" s="140"/>
      <c r="M12" s="140"/>
      <c r="N12" s="140">
        <v>10</v>
      </c>
      <c r="O12" s="165">
        <v>11</v>
      </c>
      <c r="P12" s="166">
        <v>12</v>
      </c>
      <c r="Q12" s="140"/>
      <c r="R12" s="140"/>
      <c r="S12" s="140"/>
      <c r="T12" s="167">
        <v>11</v>
      </c>
      <c r="U12" s="164"/>
    </row>
    <row r="13" spans="1:20" s="2" customFormat="1" ht="3.7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  <c r="P13" s="168"/>
      <c r="Q13" s="159"/>
      <c r="R13" s="159"/>
      <c r="S13" s="159"/>
      <c r="T13" s="159"/>
    </row>
    <row r="14" spans="1:16" s="146" customFormat="1" ht="12.75" customHeight="1">
      <c r="A14" s="169"/>
      <c r="B14" s="170" t="s">
        <v>65</v>
      </c>
      <c r="C14" s="169"/>
      <c r="D14" s="169" t="s">
        <v>44</v>
      </c>
      <c r="E14" s="169" t="s">
        <v>107</v>
      </c>
      <c r="F14" s="169"/>
      <c r="G14" s="169"/>
      <c r="H14" s="169"/>
      <c r="I14" s="171">
        <f>I15+I26+I35+I39+I44</f>
        <v>0</v>
      </c>
      <c r="J14" s="169"/>
      <c r="K14" s="172">
        <f>K15+K26+K35+K39+K44</f>
        <v>0</v>
      </c>
      <c r="L14" s="169"/>
      <c r="M14" s="172">
        <f>M15+M26+M35+M39+M44</f>
        <v>0</v>
      </c>
      <c r="N14" s="169"/>
      <c r="P14" s="148" t="s">
        <v>108</v>
      </c>
    </row>
    <row r="15" spans="2:16" s="146" customFormat="1" ht="12.75" customHeight="1">
      <c r="B15" s="151" t="s">
        <v>65</v>
      </c>
      <c r="D15" s="152" t="s">
        <v>10</v>
      </c>
      <c r="E15" s="152" t="s">
        <v>109</v>
      </c>
      <c r="I15" s="153">
        <f>SUM(I16:I25)</f>
        <v>0</v>
      </c>
      <c r="K15" s="154">
        <f>SUM(K16:K25)</f>
        <v>0</v>
      </c>
      <c r="M15" s="154">
        <f>SUM(M16:M25)</f>
        <v>0</v>
      </c>
      <c r="P15" s="152" t="s">
        <v>10</v>
      </c>
    </row>
    <row r="16" spans="1:16" s="14" customFormat="1" ht="24" customHeight="1">
      <c r="A16" s="173" t="s">
        <v>10</v>
      </c>
      <c r="B16" s="173" t="s">
        <v>110</v>
      </c>
      <c r="C16" s="173" t="s">
        <v>111</v>
      </c>
      <c r="D16" s="174" t="s">
        <v>112</v>
      </c>
      <c r="E16" s="175" t="s">
        <v>113</v>
      </c>
      <c r="F16" s="173" t="s">
        <v>114</v>
      </c>
      <c r="G16" s="176">
        <v>6.523</v>
      </c>
      <c r="H16" s="177">
        <v>0</v>
      </c>
      <c r="I16" s="178">
        <f>ROUND(G16*H16,2)</f>
        <v>0</v>
      </c>
      <c r="J16" s="179">
        <v>0</v>
      </c>
      <c r="K16" s="176">
        <f>G16*J16</f>
        <v>0</v>
      </c>
      <c r="L16" s="179">
        <v>0</v>
      </c>
      <c r="M16" s="176">
        <f>G16*L16</f>
        <v>0</v>
      </c>
      <c r="N16" s="180">
        <v>21</v>
      </c>
      <c r="O16" s="181">
        <v>4</v>
      </c>
      <c r="P16" s="14" t="s">
        <v>115</v>
      </c>
    </row>
    <row r="17" spans="4:19" s="14" customFormat="1" ht="15.75" customHeight="1">
      <c r="D17" s="182"/>
      <c r="E17" s="183" t="s">
        <v>116</v>
      </c>
      <c r="G17" s="184">
        <v>6.523</v>
      </c>
      <c r="P17" s="182" t="s">
        <v>115</v>
      </c>
      <c r="Q17" s="182" t="s">
        <v>115</v>
      </c>
      <c r="R17" s="182" t="s">
        <v>117</v>
      </c>
      <c r="S17" s="182" t="s">
        <v>10</v>
      </c>
    </row>
    <row r="18" spans="1:16" s="14" customFormat="1" ht="13.5" customHeight="1">
      <c r="A18" s="173" t="s">
        <v>115</v>
      </c>
      <c r="B18" s="173" t="s">
        <v>110</v>
      </c>
      <c r="C18" s="173" t="s">
        <v>111</v>
      </c>
      <c r="D18" s="174" t="s">
        <v>118</v>
      </c>
      <c r="E18" s="175" t="s">
        <v>119</v>
      </c>
      <c r="F18" s="173" t="s">
        <v>114</v>
      </c>
      <c r="G18" s="176">
        <v>14</v>
      </c>
      <c r="H18" s="177">
        <v>0</v>
      </c>
      <c r="I18" s="178">
        <f>ROUND(G18*H18,2)</f>
        <v>0</v>
      </c>
      <c r="J18" s="179">
        <v>0</v>
      </c>
      <c r="K18" s="176">
        <f>G18*J18</f>
        <v>0</v>
      </c>
      <c r="L18" s="179">
        <v>0</v>
      </c>
      <c r="M18" s="176">
        <f>G18*L18</f>
        <v>0</v>
      </c>
      <c r="N18" s="180">
        <v>21</v>
      </c>
      <c r="O18" s="181">
        <v>4</v>
      </c>
      <c r="P18" s="14" t="s">
        <v>115</v>
      </c>
    </row>
    <row r="19" spans="1:16" s="14" customFormat="1" ht="13.5" customHeight="1">
      <c r="A19" s="185" t="s">
        <v>120</v>
      </c>
      <c r="B19" s="185" t="s">
        <v>121</v>
      </c>
      <c r="C19" s="185" t="s">
        <v>122</v>
      </c>
      <c r="D19" s="186" t="s">
        <v>123</v>
      </c>
      <c r="E19" s="187" t="s">
        <v>124</v>
      </c>
      <c r="F19" s="185" t="s">
        <v>125</v>
      </c>
      <c r="G19" s="188">
        <v>25.2</v>
      </c>
      <c r="H19" s="189">
        <v>0</v>
      </c>
      <c r="I19" s="190">
        <f>ROUND(G19*H19,2)</f>
        <v>0</v>
      </c>
      <c r="J19" s="191">
        <v>0</v>
      </c>
      <c r="K19" s="188">
        <f>G19*J19</f>
        <v>0</v>
      </c>
      <c r="L19" s="191">
        <v>0</v>
      </c>
      <c r="M19" s="188">
        <f>G19*L19</f>
        <v>0</v>
      </c>
      <c r="N19" s="192">
        <v>21</v>
      </c>
      <c r="O19" s="193">
        <v>8</v>
      </c>
      <c r="P19" s="194" t="s">
        <v>115</v>
      </c>
    </row>
    <row r="20" spans="4:19" s="14" customFormat="1" ht="15.75" customHeight="1">
      <c r="D20" s="182"/>
      <c r="E20" s="183" t="s">
        <v>126</v>
      </c>
      <c r="G20" s="184">
        <v>25.2</v>
      </c>
      <c r="P20" s="182" t="s">
        <v>115</v>
      </c>
      <c r="Q20" s="182" t="s">
        <v>115</v>
      </c>
      <c r="R20" s="182" t="s">
        <v>117</v>
      </c>
      <c r="S20" s="182" t="s">
        <v>10</v>
      </c>
    </row>
    <row r="21" spans="1:16" s="14" customFormat="1" ht="24" customHeight="1">
      <c r="A21" s="173" t="s">
        <v>127</v>
      </c>
      <c r="B21" s="173" t="s">
        <v>110</v>
      </c>
      <c r="C21" s="173" t="s">
        <v>111</v>
      </c>
      <c r="D21" s="174" t="s">
        <v>128</v>
      </c>
      <c r="E21" s="175" t="s">
        <v>129</v>
      </c>
      <c r="F21" s="173" t="s">
        <v>130</v>
      </c>
      <c r="G21" s="176">
        <v>35</v>
      </c>
      <c r="H21" s="177">
        <v>0</v>
      </c>
      <c r="I21" s="178">
        <f>ROUND(G21*H21,2)</f>
        <v>0</v>
      </c>
      <c r="J21" s="179">
        <v>0</v>
      </c>
      <c r="K21" s="176">
        <f>G21*J21</f>
        <v>0</v>
      </c>
      <c r="L21" s="179">
        <v>0</v>
      </c>
      <c r="M21" s="176">
        <f>G21*L21</f>
        <v>0</v>
      </c>
      <c r="N21" s="180">
        <v>21</v>
      </c>
      <c r="O21" s="181">
        <v>4</v>
      </c>
      <c r="P21" s="14" t="s">
        <v>115</v>
      </c>
    </row>
    <row r="22" spans="1:16" s="14" customFormat="1" ht="13.5" customHeight="1">
      <c r="A22" s="173" t="s">
        <v>131</v>
      </c>
      <c r="B22" s="173" t="s">
        <v>110</v>
      </c>
      <c r="C22" s="173" t="s">
        <v>111</v>
      </c>
      <c r="D22" s="174" t="s">
        <v>132</v>
      </c>
      <c r="E22" s="175" t="s">
        <v>133</v>
      </c>
      <c r="F22" s="173" t="s">
        <v>130</v>
      </c>
      <c r="G22" s="176">
        <v>33.45</v>
      </c>
      <c r="H22" s="177">
        <v>0</v>
      </c>
      <c r="I22" s="178">
        <f>ROUND(G22*H22,2)</f>
        <v>0</v>
      </c>
      <c r="J22" s="179">
        <v>0</v>
      </c>
      <c r="K22" s="176">
        <f>G22*J22</f>
        <v>0</v>
      </c>
      <c r="L22" s="179">
        <v>0</v>
      </c>
      <c r="M22" s="176">
        <f>G22*L22</f>
        <v>0</v>
      </c>
      <c r="N22" s="180">
        <v>21</v>
      </c>
      <c r="O22" s="181">
        <v>4</v>
      </c>
      <c r="P22" s="14" t="s">
        <v>115</v>
      </c>
    </row>
    <row r="23" spans="1:16" s="14" customFormat="1" ht="13.5" customHeight="1">
      <c r="A23" s="173" t="s">
        <v>134</v>
      </c>
      <c r="B23" s="173" t="s">
        <v>110</v>
      </c>
      <c r="C23" s="173" t="s">
        <v>111</v>
      </c>
      <c r="D23" s="174" t="s">
        <v>135</v>
      </c>
      <c r="E23" s="175" t="s">
        <v>136</v>
      </c>
      <c r="F23" s="173" t="s">
        <v>130</v>
      </c>
      <c r="G23" s="176">
        <v>35</v>
      </c>
      <c r="H23" s="177">
        <v>0</v>
      </c>
      <c r="I23" s="178">
        <f>ROUND(G23*H23,2)</f>
        <v>0</v>
      </c>
      <c r="J23" s="179">
        <v>0</v>
      </c>
      <c r="K23" s="176">
        <f>G23*J23</f>
        <v>0</v>
      </c>
      <c r="L23" s="179">
        <v>0</v>
      </c>
      <c r="M23" s="176">
        <f>G23*L23</f>
        <v>0</v>
      </c>
      <c r="N23" s="180">
        <v>21</v>
      </c>
      <c r="O23" s="181">
        <v>4</v>
      </c>
      <c r="P23" s="14" t="s">
        <v>115</v>
      </c>
    </row>
    <row r="24" spans="1:16" s="14" customFormat="1" ht="13.5" customHeight="1">
      <c r="A24" s="173" t="s">
        <v>137</v>
      </c>
      <c r="B24" s="173" t="s">
        <v>110</v>
      </c>
      <c r="C24" s="173" t="s">
        <v>111</v>
      </c>
      <c r="D24" s="174" t="s">
        <v>138</v>
      </c>
      <c r="E24" s="175" t="s">
        <v>139</v>
      </c>
      <c r="F24" s="173" t="s">
        <v>114</v>
      </c>
      <c r="G24" s="176">
        <v>0.75</v>
      </c>
      <c r="H24" s="177">
        <v>0</v>
      </c>
      <c r="I24" s="178">
        <f>ROUND(G24*H24,2)</f>
        <v>0</v>
      </c>
      <c r="J24" s="179">
        <v>0</v>
      </c>
      <c r="K24" s="176">
        <f>G24*J24</f>
        <v>0</v>
      </c>
      <c r="L24" s="179">
        <v>0</v>
      </c>
      <c r="M24" s="176">
        <f>G24*L24</f>
        <v>0</v>
      </c>
      <c r="N24" s="180">
        <v>21</v>
      </c>
      <c r="O24" s="181">
        <v>4</v>
      </c>
      <c r="P24" s="14" t="s">
        <v>115</v>
      </c>
    </row>
    <row r="25" spans="1:16" s="14" customFormat="1" ht="24" customHeight="1">
      <c r="A25" s="173" t="s">
        <v>140</v>
      </c>
      <c r="B25" s="173" t="s">
        <v>110</v>
      </c>
      <c r="C25" s="173" t="s">
        <v>141</v>
      </c>
      <c r="D25" s="174" t="s">
        <v>142</v>
      </c>
      <c r="E25" s="175" t="s">
        <v>143</v>
      </c>
      <c r="F25" s="173" t="s">
        <v>130</v>
      </c>
      <c r="G25" s="176">
        <v>35</v>
      </c>
      <c r="H25" s="177">
        <v>0</v>
      </c>
      <c r="I25" s="178">
        <f>ROUND(G25*H25,2)</f>
        <v>0</v>
      </c>
      <c r="J25" s="179">
        <v>0</v>
      </c>
      <c r="K25" s="176">
        <f>G25*J25</f>
        <v>0</v>
      </c>
      <c r="L25" s="179">
        <v>0</v>
      </c>
      <c r="M25" s="176">
        <f>G25*L25</f>
        <v>0</v>
      </c>
      <c r="N25" s="180">
        <v>21</v>
      </c>
      <c r="O25" s="181">
        <v>4</v>
      </c>
      <c r="P25" s="14" t="s">
        <v>115</v>
      </c>
    </row>
    <row r="26" spans="2:16" s="146" customFormat="1" ht="12.75" customHeight="1">
      <c r="B26" s="151" t="s">
        <v>65</v>
      </c>
      <c r="D26" s="152" t="s">
        <v>115</v>
      </c>
      <c r="E26" s="152" t="s">
        <v>144</v>
      </c>
      <c r="I26" s="153">
        <f>SUM(I27:I34)</f>
        <v>0</v>
      </c>
      <c r="K26" s="154">
        <f>SUM(K27:K34)</f>
        <v>0</v>
      </c>
      <c r="M26" s="154">
        <f>SUM(M27:M34)</f>
        <v>0</v>
      </c>
      <c r="P26" s="152" t="s">
        <v>10</v>
      </c>
    </row>
    <row r="27" spans="1:16" s="14" customFormat="1" ht="13.5" customHeight="1">
      <c r="A27" s="173" t="s">
        <v>145</v>
      </c>
      <c r="B27" s="173" t="s">
        <v>110</v>
      </c>
      <c r="C27" s="173" t="s">
        <v>146</v>
      </c>
      <c r="D27" s="174" t="s">
        <v>147</v>
      </c>
      <c r="E27" s="175" t="s">
        <v>148</v>
      </c>
      <c r="F27" s="173" t="s">
        <v>149</v>
      </c>
      <c r="G27" s="176">
        <v>14</v>
      </c>
      <c r="H27" s="177">
        <v>0</v>
      </c>
      <c r="I27" s="178">
        <f>ROUND(G27*H27,2)</f>
        <v>0</v>
      </c>
      <c r="J27" s="179">
        <v>0</v>
      </c>
      <c r="K27" s="176">
        <f>G27*J27</f>
        <v>0</v>
      </c>
      <c r="L27" s="179">
        <v>0</v>
      </c>
      <c r="M27" s="176">
        <f>G27*L27</f>
        <v>0</v>
      </c>
      <c r="N27" s="180">
        <v>21</v>
      </c>
      <c r="O27" s="181">
        <v>4</v>
      </c>
      <c r="P27" s="14" t="s">
        <v>115</v>
      </c>
    </row>
    <row r="28" spans="1:16" s="14" customFormat="1" ht="13.5" customHeight="1">
      <c r="A28" s="173" t="s">
        <v>150</v>
      </c>
      <c r="B28" s="173" t="s">
        <v>110</v>
      </c>
      <c r="C28" s="173" t="s">
        <v>151</v>
      </c>
      <c r="D28" s="174" t="s">
        <v>152</v>
      </c>
      <c r="E28" s="175" t="s">
        <v>153</v>
      </c>
      <c r="F28" s="173" t="s">
        <v>114</v>
      </c>
      <c r="G28" s="176">
        <v>0.519</v>
      </c>
      <c r="H28" s="177">
        <v>0</v>
      </c>
      <c r="I28" s="178">
        <f>ROUND(G28*H28,2)</f>
        <v>0</v>
      </c>
      <c r="J28" s="179">
        <v>0</v>
      </c>
      <c r="K28" s="176">
        <f>G28*J28</f>
        <v>0</v>
      </c>
      <c r="L28" s="179">
        <v>0</v>
      </c>
      <c r="M28" s="176">
        <f>G28*L28</f>
        <v>0</v>
      </c>
      <c r="N28" s="180">
        <v>21</v>
      </c>
      <c r="O28" s="181">
        <v>4</v>
      </c>
      <c r="P28" s="14" t="s">
        <v>115</v>
      </c>
    </row>
    <row r="29" spans="4:19" s="14" customFormat="1" ht="15.75" customHeight="1">
      <c r="D29" s="182"/>
      <c r="E29" s="183" t="s">
        <v>154</v>
      </c>
      <c r="G29" s="184">
        <v>0.519</v>
      </c>
      <c r="P29" s="182" t="s">
        <v>115</v>
      </c>
      <c r="Q29" s="182" t="s">
        <v>115</v>
      </c>
      <c r="R29" s="182" t="s">
        <v>117</v>
      </c>
      <c r="S29" s="182" t="s">
        <v>10</v>
      </c>
    </row>
    <row r="30" spans="1:16" s="14" customFormat="1" ht="13.5" customHeight="1">
      <c r="A30" s="173" t="s">
        <v>155</v>
      </c>
      <c r="B30" s="173" t="s">
        <v>110</v>
      </c>
      <c r="C30" s="173" t="s">
        <v>151</v>
      </c>
      <c r="D30" s="174" t="s">
        <v>156</v>
      </c>
      <c r="E30" s="175" t="s">
        <v>157</v>
      </c>
      <c r="F30" s="173" t="s">
        <v>130</v>
      </c>
      <c r="G30" s="176">
        <v>1.26</v>
      </c>
      <c r="H30" s="177">
        <v>0</v>
      </c>
      <c r="I30" s="178">
        <f>ROUND(G30*H30,2)</f>
        <v>0</v>
      </c>
      <c r="J30" s="179">
        <v>0</v>
      </c>
      <c r="K30" s="176">
        <f>G30*J30</f>
        <v>0</v>
      </c>
      <c r="L30" s="179">
        <v>0</v>
      </c>
      <c r="M30" s="176">
        <f>G30*L30</f>
        <v>0</v>
      </c>
      <c r="N30" s="180">
        <v>21</v>
      </c>
      <c r="O30" s="181">
        <v>4</v>
      </c>
      <c r="P30" s="14" t="s">
        <v>115</v>
      </c>
    </row>
    <row r="31" spans="4:19" s="14" customFormat="1" ht="15.75" customHeight="1">
      <c r="D31" s="182"/>
      <c r="E31" s="183" t="s">
        <v>158</v>
      </c>
      <c r="G31" s="184">
        <v>1.26</v>
      </c>
      <c r="P31" s="182" t="s">
        <v>115</v>
      </c>
      <c r="Q31" s="182" t="s">
        <v>115</v>
      </c>
      <c r="R31" s="182" t="s">
        <v>117</v>
      </c>
      <c r="S31" s="182" t="s">
        <v>10</v>
      </c>
    </row>
    <row r="32" spans="1:16" s="14" customFormat="1" ht="13.5" customHeight="1">
      <c r="A32" s="173" t="s">
        <v>159</v>
      </c>
      <c r="B32" s="173" t="s">
        <v>110</v>
      </c>
      <c r="C32" s="173" t="s">
        <v>151</v>
      </c>
      <c r="D32" s="174" t="s">
        <v>160</v>
      </c>
      <c r="E32" s="175" t="s">
        <v>161</v>
      </c>
      <c r="F32" s="173" t="s">
        <v>130</v>
      </c>
      <c r="G32" s="176">
        <v>1.26</v>
      </c>
      <c r="H32" s="177">
        <v>0</v>
      </c>
      <c r="I32" s="178">
        <f>ROUND(G32*H32,2)</f>
        <v>0</v>
      </c>
      <c r="J32" s="179">
        <v>0</v>
      </c>
      <c r="K32" s="176">
        <f>G32*J32</f>
        <v>0</v>
      </c>
      <c r="L32" s="179">
        <v>0</v>
      </c>
      <c r="M32" s="176">
        <f>G32*L32</f>
        <v>0</v>
      </c>
      <c r="N32" s="180">
        <v>21</v>
      </c>
      <c r="O32" s="181">
        <v>4</v>
      </c>
      <c r="P32" s="14" t="s">
        <v>115</v>
      </c>
    </row>
    <row r="33" spans="1:16" s="14" customFormat="1" ht="13.5" customHeight="1">
      <c r="A33" s="173" t="s">
        <v>162</v>
      </c>
      <c r="B33" s="173" t="s">
        <v>110</v>
      </c>
      <c r="C33" s="173" t="s">
        <v>146</v>
      </c>
      <c r="D33" s="174" t="s">
        <v>163</v>
      </c>
      <c r="E33" s="175" t="s">
        <v>164</v>
      </c>
      <c r="F33" s="173" t="s">
        <v>114</v>
      </c>
      <c r="G33" s="176">
        <v>0.042</v>
      </c>
      <c r="H33" s="177">
        <v>0</v>
      </c>
      <c r="I33" s="178">
        <f>ROUND(G33*H33,2)</f>
        <v>0</v>
      </c>
      <c r="J33" s="179">
        <v>0</v>
      </c>
      <c r="K33" s="176">
        <f>G33*J33</f>
        <v>0</v>
      </c>
      <c r="L33" s="179">
        <v>0</v>
      </c>
      <c r="M33" s="176">
        <f>G33*L33</f>
        <v>0</v>
      </c>
      <c r="N33" s="180">
        <v>21</v>
      </c>
      <c r="O33" s="181">
        <v>4</v>
      </c>
      <c r="P33" s="14" t="s">
        <v>115</v>
      </c>
    </row>
    <row r="34" spans="4:19" s="14" customFormat="1" ht="15.75" customHeight="1">
      <c r="D34" s="182"/>
      <c r="E34" s="183" t="s">
        <v>165</v>
      </c>
      <c r="G34" s="184">
        <v>0.042</v>
      </c>
      <c r="P34" s="182" t="s">
        <v>115</v>
      </c>
      <c r="Q34" s="182" t="s">
        <v>115</v>
      </c>
      <c r="R34" s="182" t="s">
        <v>117</v>
      </c>
      <c r="S34" s="182" t="s">
        <v>10</v>
      </c>
    </row>
    <row r="35" spans="2:16" s="146" customFormat="1" ht="12.75" customHeight="1">
      <c r="B35" s="151" t="s">
        <v>65</v>
      </c>
      <c r="D35" s="152" t="s">
        <v>131</v>
      </c>
      <c r="E35" s="152" t="s">
        <v>166</v>
      </c>
      <c r="I35" s="153">
        <f>SUM(I36:I38)</f>
        <v>0</v>
      </c>
      <c r="K35" s="154">
        <f>SUM(K36:K38)</f>
        <v>0</v>
      </c>
      <c r="M35" s="154">
        <f>SUM(M36:M38)</f>
        <v>0</v>
      </c>
      <c r="P35" s="152" t="s">
        <v>10</v>
      </c>
    </row>
    <row r="36" spans="1:16" s="14" customFormat="1" ht="13.5" customHeight="1">
      <c r="A36" s="173" t="s">
        <v>167</v>
      </c>
      <c r="B36" s="173" t="s">
        <v>110</v>
      </c>
      <c r="C36" s="173" t="s">
        <v>168</v>
      </c>
      <c r="D36" s="174" t="s">
        <v>169</v>
      </c>
      <c r="E36" s="175" t="s">
        <v>170</v>
      </c>
      <c r="F36" s="173" t="s">
        <v>130</v>
      </c>
      <c r="G36" s="176">
        <v>33.45</v>
      </c>
      <c r="H36" s="177">
        <v>0</v>
      </c>
      <c r="I36" s="178">
        <f>ROUND(G36*H36,2)</f>
        <v>0</v>
      </c>
      <c r="J36" s="179">
        <v>0</v>
      </c>
      <c r="K36" s="176">
        <f>G36*J36</f>
        <v>0</v>
      </c>
      <c r="L36" s="179">
        <v>0</v>
      </c>
      <c r="M36" s="176">
        <f>G36*L36</f>
        <v>0</v>
      </c>
      <c r="N36" s="180">
        <v>21</v>
      </c>
      <c r="O36" s="181">
        <v>4</v>
      </c>
      <c r="P36" s="14" t="s">
        <v>115</v>
      </c>
    </row>
    <row r="37" spans="1:16" s="14" customFormat="1" ht="13.5" customHeight="1">
      <c r="A37" s="173" t="s">
        <v>171</v>
      </c>
      <c r="B37" s="173" t="s">
        <v>110</v>
      </c>
      <c r="C37" s="173" t="s">
        <v>168</v>
      </c>
      <c r="D37" s="174" t="s">
        <v>172</v>
      </c>
      <c r="E37" s="175" t="s">
        <v>173</v>
      </c>
      <c r="F37" s="173" t="s">
        <v>130</v>
      </c>
      <c r="G37" s="176">
        <v>33.45</v>
      </c>
      <c r="H37" s="177">
        <v>0</v>
      </c>
      <c r="I37" s="178">
        <f>ROUND(G37*H37,2)</f>
        <v>0</v>
      </c>
      <c r="J37" s="179">
        <v>0</v>
      </c>
      <c r="K37" s="176">
        <f>G37*J37</f>
        <v>0</v>
      </c>
      <c r="L37" s="179">
        <v>0</v>
      </c>
      <c r="M37" s="176">
        <f>G37*L37</f>
        <v>0</v>
      </c>
      <c r="N37" s="180">
        <v>21</v>
      </c>
      <c r="O37" s="181">
        <v>4</v>
      </c>
      <c r="P37" s="14" t="s">
        <v>115</v>
      </c>
    </row>
    <row r="38" spans="1:16" s="14" customFormat="1" ht="13.5" customHeight="1">
      <c r="A38" s="185" t="s">
        <v>174</v>
      </c>
      <c r="B38" s="185" t="s">
        <v>121</v>
      </c>
      <c r="C38" s="185" t="s">
        <v>122</v>
      </c>
      <c r="D38" s="186" t="s">
        <v>175</v>
      </c>
      <c r="E38" s="187" t="s">
        <v>176</v>
      </c>
      <c r="F38" s="185" t="s">
        <v>130</v>
      </c>
      <c r="G38" s="188">
        <v>33.45</v>
      </c>
      <c r="H38" s="189">
        <v>0</v>
      </c>
      <c r="I38" s="190">
        <f>ROUND(G38*H38,2)</f>
        <v>0</v>
      </c>
      <c r="J38" s="191">
        <v>0</v>
      </c>
      <c r="K38" s="188">
        <f>G38*J38</f>
        <v>0</v>
      </c>
      <c r="L38" s="191">
        <v>0</v>
      </c>
      <c r="M38" s="188">
        <f>G38*L38</f>
        <v>0</v>
      </c>
      <c r="N38" s="192">
        <v>21</v>
      </c>
      <c r="O38" s="193">
        <v>8</v>
      </c>
      <c r="P38" s="194" t="s">
        <v>115</v>
      </c>
    </row>
    <row r="39" spans="2:16" s="146" customFormat="1" ht="12.75" customHeight="1">
      <c r="B39" s="151" t="s">
        <v>65</v>
      </c>
      <c r="D39" s="152" t="s">
        <v>145</v>
      </c>
      <c r="E39" s="152" t="s">
        <v>177</v>
      </c>
      <c r="I39" s="153">
        <f>SUM(I40:I43)</f>
        <v>0</v>
      </c>
      <c r="K39" s="154">
        <f>SUM(K40:K43)</f>
        <v>0</v>
      </c>
      <c r="M39" s="154">
        <f>SUM(M40:M43)</f>
        <v>0</v>
      </c>
      <c r="P39" s="152" t="s">
        <v>10</v>
      </c>
    </row>
    <row r="40" spans="1:16" s="14" customFormat="1" ht="13.5" customHeight="1">
      <c r="A40" s="173" t="s">
        <v>178</v>
      </c>
      <c r="B40" s="173" t="s">
        <v>110</v>
      </c>
      <c r="C40" s="173" t="s">
        <v>168</v>
      </c>
      <c r="D40" s="174" t="s">
        <v>179</v>
      </c>
      <c r="E40" s="175" t="s">
        <v>180</v>
      </c>
      <c r="F40" s="173" t="s">
        <v>181</v>
      </c>
      <c r="G40" s="176">
        <v>16</v>
      </c>
      <c r="H40" s="177">
        <v>0</v>
      </c>
      <c r="I40" s="178">
        <f>ROUND(G40*H40,2)</f>
        <v>0</v>
      </c>
      <c r="J40" s="179">
        <v>0</v>
      </c>
      <c r="K40" s="176">
        <f>G40*J40</f>
        <v>0</v>
      </c>
      <c r="L40" s="179">
        <v>0</v>
      </c>
      <c r="M40" s="176">
        <f>G40*L40</f>
        <v>0</v>
      </c>
      <c r="N40" s="180">
        <v>21</v>
      </c>
      <c r="O40" s="181">
        <v>4</v>
      </c>
      <c r="P40" s="14" t="s">
        <v>115</v>
      </c>
    </row>
    <row r="41" spans="1:16" s="14" customFormat="1" ht="13.5" customHeight="1">
      <c r="A41" s="185" t="s">
        <v>182</v>
      </c>
      <c r="B41" s="185" t="s">
        <v>121</v>
      </c>
      <c r="C41" s="185" t="s">
        <v>122</v>
      </c>
      <c r="D41" s="186" t="s">
        <v>183</v>
      </c>
      <c r="E41" s="187" t="s">
        <v>184</v>
      </c>
      <c r="F41" s="185" t="s">
        <v>185</v>
      </c>
      <c r="G41" s="188">
        <v>210</v>
      </c>
      <c r="H41" s="189">
        <v>0</v>
      </c>
      <c r="I41" s="190">
        <f>ROUND(G41*H41,2)</f>
        <v>0</v>
      </c>
      <c r="J41" s="191">
        <v>0</v>
      </c>
      <c r="K41" s="188">
        <f>G41*J41</f>
        <v>0</v>
      </c>
      <c r="L41" s="191">
        <v>0</v>
      </c>
      <c r="M41" s="188">
        <f>G41*L41</f>
        <v>0</v>
      </c>
      <c r="N41" s="192">
        <v>21</v>
      </c>
      <c r="O41" s="193">
        <v>8</v>
      </c>
      <c r="P41" s="194" t="s">
        <v>115</v>
      </c>
    </row>
    <row r="42" spans="1:16" s="14" customFormat="1" ht="13.5" customHeight="1">
      <c r="A42" s="173" t="s">
        <v>186</v>
      </c>
      <c r="B42" s="173" t="s">
        <v>110</v>
      </c>
      <c r="C42" s="173" t="s">
        <v>141</v>
      </c>
      <c r="D42" s="174" t="s">
        <v>187</v>
      </c>
      <c r="E42" s="175" t="s">
        <v>188</v>
      </c>
      <c r="F42" s="173" t="s">
        <v>181</v>
      </c>
      <c r="G42" s="176">
        <v>41</v>
      </c>
      <c r="H42" s="177">
        <v>0</v>
      </c>
      <c r="I42" s="178">
        <f>ROUND(G42*H42,2)</f>
        <v>0</v>
      </c>
      <c r="J42" s="179">
        <v>0</v>
      </c>
      <c r="K42" s="176">
        <f>G42*J42</f>
        <v>0</v>
      </c>
      <c r="L42" s="179">
        <v>0</v>
      </c>
      <c r="M42" s="176">
        <f>G42*L42</f>
        <v>0</v>
      </c>
      <c r="N42" s="180">
        <v>21</v>
      </c>
      <c r="O42" s="181">
        <v>4</v>
      </c>
      <c r="P42" s="14" t="s">
        <v>115</v>
      </c>
    </row>
    <row r="43" spans="1:16" s="14" customFormat="1" ht="13.5" customHeight="1">
      <c r="A43" s="185" t="s">
        <v>189</v>
      </c>
      <c r="B43" s="185" t="s">
        <v>121</v>
      </c>
      <c r="C43" s="185" t="s">
        <v>122</v>
      </c>
      <c r="D43" s="186" t="s">
        <v>190</v>
      </c>
      <c r="E43" s="187" t="s">
        <v>191</v>
      </c>
      <c r="F43" s="185" t="s">
        <v>149</v>
      </c>
      <c r="G43" s="188">
        <v>41</v>
      </c>
      <c r="H43" s="189">
        <v>0</v>
      </c>
      <c r="I43" s="190">
        <f>ROUND(G43*H43,2)</f>
        <v>0</v>
      </c>
      <c r="J43" s="191">
        <v>0</v>
      </c>
      <c r="K43" s="188">
        <f>G43*J43</f>
        <v>0</v>
      </c>
      <c r="L43" s="191">
        <v>0</v>
      </c>
      <c r="M43" s="188">
        <f>G43*L43</f>
        <v>0</v>
      </c>
      <c r="N43" s="192">
        <v>21</v>
      </c>
      <c r="O43" s="193">
        <v>8</v>
      </c>
      <c r="P43" s="194" t="s">
        <v>115</v>
      </c>
    </row>
    <row r="44" spans="2:16" s="146" customFormat="1" ht="12.75" customHeight="1">
      <c r="B44" s="151" t="s">
        <v>65</v>
      </c>
      <c r="D44" s="152" t="s">
        <v>192</v>
      </c>
      <c r="E44" s="152" t="s">
        <v>193</v>
      </c>
      <c r="I44" s="153">
        <f>I45</f>
        <v>0</v>
      </c>
      <c r="K44" s="154">
        <f>K45</f>
        <v>0</v>
      </c>
      <c r="M44" s="154">
        <f>M45</f>
        <v>0</v>
      </c>
      <c r="P44" s="152" t="s">
        <v>10</v>
      </c>
    </row>
    <row r="45" spans="1:16" s="14" customFormat="1" ht="13.5" customHeight="1">
      <c r="A45" s="173" t="s">
        <v>194</v>
      </c>
      <c r="B45" s="173" t="s">
        <v>110</v>
      </c>
      <c r="C45" s="173" t="s">
        <v>168</v>
      </c>
      <c r="D45" s="174" t="s">
        <v>195</v>
      </c>
      <c r="E45" s="175" t="s">
        <v>196</v>
      </c>
      <c r="F45" s="173" t="s">
        <v>125</v>
      </c>
      <c r="G45" s="176">
        <v>38.966</v>
      </c>
      <c r="H45" s="177">
        <v>0</v>
      </c>
      <c r="I45" s="178">
        <f>ROUND(G45*H45,2)</f>
        <v>0</v>
      </c>
      <c r="J45" s="179">
        <v>0</v>
      </c>
      <c r="K45" s="176">
        <f>G45*J45</f>
        <v>0</v>
      </c>
      <c r="L45" s="179">
        <v>0</v>
      </c>
      <c r="M45" s="176">
        <f>G45*L45</f>
        <v>0</v>
      </c>
      <c r="N45" s="180">
        <v>21</v>
      </c>
      <c r="O45" s="181">
        <v>4</v>
      </c>
      <c r="P45" s="14" t="s">
        <v>115</v>
      </c>
    </row>
    <row r="46" spans="2:16" s="146" customFormat="1" ht="12.75" customHeight="1">
      <c r="B46" s="147" t="s">
        <v>65</v>
      </c>
      <c r="D46" s="148" t="s">
        <v>52</v>
      </c>
      <c r="E46" s="148" t="s">
        <v>197</v>
      </c>
      <c r="I46" s="149">
        <f>I47</f>
        <v>0</v>
      </c>
      <c r="K46" s="150">
        <f>K47</f>
        <v>0</v>
      </c>
      <c r="M46" s="150">
        <f>M47</f>
        <v>0</v>
      </c>
      <c r="P46" s="148" t="s">
        <v>108</v>
      </c>
    </row>
    <row r="47" spans="2:16" s="146" customFormat="1" ht="12.75" customHeight="1">
      <c r="B47" s="151" t="s">
        <v>65</v>
      </c>
      <c r="D47" s="152" t="s">
        <v>198</v>
      </c>
      <c r="E47" s="152" t="s">
        <v>199</v>
      </c>
      <c r="I47" s="153">
        <f>SUM(I48:I50)</f>
        <v>0</v>
      </c>
      <c r="K47" s="154">
        <f>SUM(K48:K50)</f>
        <v>0</v>
      </c>
      <c r="M47" s="154">
        <f>SUM(M48:M50)</f>
        <v>0</v>
      </c>
      <c r="P47" s="152" t="s">
        <v>10</v>
      </c>
    </row>
    <row r="48" spans="1:16" s="14" customFormat="1" ht="24" customHeight="1">
      <c r="A48" s="173" t="s">
        <v>200</v>
      </c>
      <c r="B48" s="173" t="s">
        <v>110</v>
      </c>
      <c r="C48" s="173" t="s">
        <v>198</v>
      </c>
      <c r="D48" s="174" t="s">
        <v>201</v>
      </c>
      <c r="E48" s="175" t="s">
        <v>202</v>
      </c>
      <c r="F48" s="173" t="s">
        <v>130</v>
      </c>
      <c r="G48" s="176">
        <v>15.2</v>
      </c>
      <c r="H48" s="177">
        <v>0</v>
      </c>
      <c r="I48" s="178">
        <f>ROUND(G48*H48,2)</f>
        <v>0</v>
      </c>
      <c r="J48" s="179">
        <v>0</v>
      </c>
      <c r="K48" s="176">
        <f>G48*J48</f>
        <v>0</v>
      </c>
      <c r="L48" s="179">
        <v>0</v>
      </c>
      <c r="M48" s="176">
        <f>G48*L48</f>
        <v>0</v>
      </c>
      <c r="N48" s="180">
        <v>21</v>
      </c>
      <c r="O48" s="181">
        <v>16</v>
      </c>
      <c r="P48" s="14" t="s">
        <v>115</v>
      </c>
    </row>
    <row r="49" spans="4:19" s="14" customFormat="1" ht="15.75" customHeight="1">
      <c r="D49" s="182"/>
      <c r="E49" s="183" t="s">
        <v>203</v>
      </c>
      <c r="G49" s="184">
        <v>15.2</v>
      </c>
      <c r="P49" s="182" t="s">
        <v>115</v>
      </c>
      <c r="Q49" s="182" t="s">
        <v>115</v>
      </c>
      <c r="R49" s="182" t="s">
        <v>117</v>
      </c>
      <c r="S49" s="182" t="s">
        <v>10</v>
      </c>
    </row>
    <row r="50" spans="1:16" s="14" customFormat="1" ht="13.5" customHeight="1">
      <c r="A50" s="173" t="s">
        <v>204</v>
      </c>
      <c r="B50" s="173" t="s">
        <v>110</v>
      </c>
      <c r="C50" s="173" t="s">
        <v>198</v>
      </c>
      <c r="D50" s="174" t="s">
        <v>205</v>
      </c>
      <c r="E50" s="175" t="s">
        <v>206</v>
      </c>
      <c r="F50" s="173" t="s">
        <v>130</v>
      </c>
      <c r="G50" s="176">
        <v>15.2</v>
      </c>
      <c r="H50" s="177">
        <v>0</v>
      </c>
      <c r="I50" s="178">
        <f>ROUND(G50*H50,2)</f>
        <v>0</v>
      </c>
      <c r="J50" s="179">
        <v>0</v>
      </c>
      <c r="K50" s="176">
        <f>G50*J50</f>
        <v>0</v>
      </c>
      <c r="L50" s="179">
        <v>0</v>
      </c>
      <c r="M50" s="176">
        <f>G50*L50</f>
        <v>0</v>
      </c>
      <c r="N50" s="180">
        <v>21</v>
      </c>
      <c r="O50" s="181">
        <v>16</v>
      </c>
      <c r="P50" s="14" t="s">
        <v>115</v>
      </c>
    </row>
    <row r="51" spans="5:13" s="155" customFormat="1" ht="12.75" customHeight="1">
      <c r="E51" s="156" t="s">
        <v>90</v>
      </c>
      <c r="I51" s="157">
        <f>I14+I46</f>
        <v>0</v>
      </c>
      <c r="K51" s="158">
        <f>K14+K46</f>
        <v>0</v>
      </c>
      <c r="M51" s="158">
        <f>M14+M46</f>
        <v>0</v>
      </c>
    </row>
  </sheetData>
  <sheetProtection/>
  <printOptions/>
  <pageMargins left="0.5905511975288391" right="0.5905511975288391" top="0.5905511975288391" bottom="0.5905511975288391" header="0" footer="0"/>
  <pageSetup fitToHeight="999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